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IESGOS 2021\1 Seguimiento RIESGOS CORRUPCIÓN POR PROCESO 2021\"/>
    </mc:Choice>
  </mc:AlternateContent>
  <bookViews>
    <workbookView xWindow="0" yWindow="0" windowWidth="28800" windowHeight="12135"/>
  </bookViews>
  <sheets>
    <sheet name="RIESGOS CORRUPCIÓN" sheetId="3" r:id="rId1"/>
    <sheet name="PROBABILIDAD E IMPACTO" sheetId="6" r:id="rId2"/>
    <sheet name="Listas " sheetId="7" r:id="rId3"/>
  </sheets>
  <definedNames>
    <definedName name="_xlnm._FilterDatabase" localSheetId="0" hidden="1">'RIESGOS CORRUPCIÓN'!$A$19:$AR$47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 i="3" l="1"/>
  <c r="AI22" i="3" l="1"/>
  <c r="AA22" i="3"/>
  <c r="AF22" i="3" s="1"/>
  <c r="AG22" i="3" s="1"/>
  <c r="O22" i="3"/>
  <c r="M22" i="3"/>
  <c r="M47" i="3" l="1"/>
  <c r="M45" i="3"/>
  <c r="M46" i="3"/>
  <c r="M44" i="3"/>
  <c r="M43" i="3"/>
  <c r="M42" i="3"/>
  <c r="M41" i="3"/>
  <c r="M37" i="3"/>
  <c r="M38" i="3"/>
  <c r="M39" i="3"/>
  <c r="M40" i="3"/>
  <c r="M35" i="3"/>
  <c r="M36" i="3"/>
  <c r="M34" i="3"/>
  <c r="M33" i="3"/>
  <c r="M31" i="3"/>
  <c r="M29" i="3"/>
  <c r="M30" i="3"/>
  <c r="M28" i="3"/>
  <c r="M27" i="3"/>
  <c r="M26" i="3"/>
  <c r="M24" i="3"/>
  <c r="M25" i="3"/>
  <c r="M23" i="3"/>
  <c r="M21" i="3"/>
  <c r="AH23" i="3" l="1"/>
  <c r="AI23" i="3" s="1"/>
  <c r="AH47" i="3" l="1"/>
  <c r="AH44" i="3"/>
  <c r="AH45" i="3"/>
  <c r="AH46" i="3"/>
  <c r="AH42" i="3"/>
  <c r="AI42" i="3" s="1"/>
  <c r="AH43" i="3"/>
  <c r="AI43" i="3" s="1"/>
  <c r="AH39" i="3"/>
  <c r="AH40" i="3"/>
  <c r="AH41" i="3"/>
  <c r="AH36" i="3"/>
  <c r="AH37" i="3"/>
  <c r="AH38" i="3"/>
  <c r="AH34" i="3"/>
  <c r="AH35" i="3"/>
  <c r="AH32" i="3"/>
  <c r="AH33" i="3"/>
  <c r="AH29" i="3"/>
  <c r="AH30" i="3"/>
  <c r="AH31" i="3"/>
  <c r="AH27" i="3"/>
  <c r="AH28" i="3"/>
  <c r="AI28" i="3" s="1"/>
  <c r="AH25" i="3"/>
  <c r="AH26" i="3"/>
  <c r="AH24" i="3"/>
  <c r="AH21" i="3"/>
  <c r="AH20" i="3"/>
  <c r="AA47" i="3" l="1"/>
  <c r="AI47" i="3" s="1"/>
  <c r="O47" i="3"/>
  <c r="AI46" i="3"/>
  <c r="AA46" i="3"/>
  <c r="AF46" i="3" s="1"/>
  <c r="AG46" i="3" s="1"/>
  <c r="O46" i="3"/>
  <c r="AI45" i="3"/>
  <c r="AA45" i="3"/>
  <c r="AF45" i="3" s="1"/>
  <c r="AG45" i="3" s="1"/>
  <c r="O45" i="3"/>
  <c r="AF47" i="3" l="1"/>
  <c r="AG47" i="3" s="1"/>
  <c r="AA44" i="3" l="1"/>
  <c r="AI44" i="3" s="1"/>
  <c r="O44" i="3"/>
  <c r="AA43" i="3"/>
  <c r="O43" i="3"/>
  <c r="AF44" i="3" l="1"/>
  <c r="AG44" i="3" s="1"/>
  <c r="AF43" i="3"/>
  <c r="AG43" i="3" s="1"/>
  <c r="AA42" i="3" l="1"/>
  <c r="O42" i="3"/>
  <c r="AA41" i="3"/>
  <c r="AI41" i="3" s="1"/>
  <c r="O41" i="3"/>
  <c r="AI40" i="3"/>
  <c r="AA40" i="3"/>
  <c r="AF40" i="3" s="1"/>
  <c r="AG40" i="3" s="1"/>
  <c r="O40" i="3"/>
  <c r="AI39" i="3"/>
  <c r="AA39" i="3"/>
  <c r="AF39" i="3" s="1"/>
  <c r="AG39" i="3" s="1"/>
  <c r="O39" i="3"/>
  <c r="AI38" i="3"/>
  <c r="AA38" i="3"/>
  <c r="AF38" i="3" s="1"/>
  <c r="AG38" i="3" s="1"/>
  <c r="O38" i="3"/>
  <c r="AA37" i="3"/>
  <c r="AI37" i="3" s="1"/>
  <c r="O37" i="3"/>
  <c r="AF41" i="3" l="1"/>
  <c r="AG41" i="3" s="1"/>
  <c r="AF37" i="3"/>
  <c r="AG37" i="3" s="1"/>
  <c r="AF42" i="3"/>
  <c r="AG42" i="3" s="1"/>
  <c r="AA36" i="3" l="1"/>
  <c r="AI36" i="3" s="1"/>
  <c r="O36" i="3"/>
  <c r="AA35" i="3"/>
  <c r="AI35" i="3" s="1"/>
  <c r="O35" i="3"/>
  <c r="AI34" i="3"/>
  <c r="AA34" i="3"/>
  <c r="AF34" i="3" s="1"/>
  <c r="AG34" i="3" s="1"/>
  <c r="O34" i="3"/>
  <c r="AF36" i="3" l="1"/>
  <c r="AG36" i="3" s="1"/>
  <c r="AF35" i="3"/>
  <c r="AG35" i="3" s="1"/>
  <c r="AA33" i="3" l="1"/>
  <c r="AI33" i="3" s="1"/>
  <c r="O33" i="3"/>
  <c r="L33" i="3"/>
  <c r="AF33" i="3" l="1"/>
  <c r="AG33" i="3" s="1"/>
  <c r="AA32" i="3" l="1"/>
  <c r="AI32" i="3" s="1"/>
  <c r="O32" i="3"/>
  <c r="AF32" i="3" l="1"/>
  <c r="AG32" i="3" s="1"/>
  <c r="AA31" i="3" l="1"/>
  <c r="AI31" i="3" s="1"/>
  <c r="O31" i="3"/>
  <c r="AI30" i="3"/>
  <c r="AA30" i="3"/>
  <c r="AF30" i="3" s="1"/>
  <c r="AG30" i="3" s="1"/>
  <c r="O30" i="3"/>
  <c r="AI29" i="3"/>
  <c r="AA29" i="3"/>
  <c r="AF29" i="3" s="1"/>
  <c r="AG29" i="3" s="1"/>
  <c r="O29" i="3"/>
  <c r="AF31" i="3" l="1"/>
  <c r="AG31" i="3" s="1"/>
  <c r="AA28" i="3" l="1"/>
  <c r="O28" i="3"/>
  <c r="AI27" i="3"/>
  <c r="AA27" i="3"/>
  <c r="AF27" i="3" s="1"/>
  <c r="AG27" i="3" s="1"/>
  <c r="O27" i="3"/>
  <c r="AI26" i="3"/>
  <c r="AA26" i="3"/>
  <c r="AF26" i="3" s="1"/>
  <c r="AG26" i="3" s="1"/>
  <c r="O26" i="3"/>
  <c r="AF28" i="3" l="1"/>
  <c r="AG28" i="3" s="1"/>
  <c r="AA25" i="3" l="1"/>
  <c r="AI25" i="3" s="1"/>
  <c r="O25" i="3"/>
  <c r="AA24" i="3"/>
  <c r="AI24" i="3" s="1"/>
  <c r="O24" i="3"/>
  <c r="AA23" i="3"/>
  <c r="AF23" i="3" s="1"/>
  <c r="AG23" i="3" s="1"/>
  <c r="O23" i="3"/>
  <c r="AF25" i="3" l="1"/>
  <c r="AG25" i="3" s="1"/>
  <c r="AF24" i="3"/>
  <c r="AG24" i="3" s="1"/>
  <c r="M20" i="3"/>
  <c r="AA21" i="3"/>
  <c r="AF21" i="3" s="1"/>
  <c r="AG21" i="3" s="1"/>
  <c r="AI21" i="3" l="1"/>
  <c r="AA20" i="3"/>
  <c r="AF20" i="3" l="1"/>
  <c r="AG20" i="3" s="1"/>
  <c r="AI20" i="3"/>
  <c r="E34" i="6"/>
  <c r="D34" i="6"/>
  <c r="G34" i="6" l="1"/>
  <c r="H34" i="6" l="1"/>
  <c r="I34" i="6"/>
  <c r="J34" i="6"/>
  <c r="K34" i="6"/>
  <c r="M8" i="3" l="1"/>
  <c r="M7" i="3"/>
  <c r="M6" i="3"/>
  <c r="M5" i="3"/>
  <c r="M4" i="3" l="1"/>
  <c r="K8" i="3"/>
  <c r="K7" i="3"/>
  <c r="K6" i="3"/>
  <c r="K5" i="3"/>
  <c r="K4" i="3"/>
  <c r="O21" i="3" l="1"/>
  <c r="O20" i="3"/>
</calcChain>
</file>

<file path=xl/comments1.xml><?xml version="1.0" encoding="utf-8"?>
<comments xmlns="http://schemas.openxmlformats.org/spreadsheetml/2006/main">
  <authors>
    <author>Carlos Mario Robles Leal</author>
    <author>CONTROL INTERNO</author>
    <author>Claudia Liliana Correal Castillo</author>
  </authors>
  <commentList>
    <comment ref="B18" authorId="0" shapeId="0">
      <text>
        <r>
          <rPr>
            <b/>
            <sz val="9"/>
            <color indexed="81"/>
            <rFont val="Tahoma"/>
            <family val="2"/>
          </rPr>
          <t xml:space="preserve">Número consecutivo asignado a cada riesgo; debe ser único e irrepetible. </t>
        </r>
        <r>
          <rPr>
            <sz val="9"/>
            <color indexed="81"/>
            <rFont val="Tahoma"/>
            <family val="2"/>
          </rPr>
          <t xml:space="preserve">
</t>
        </r>
      </text>
    </comment>
    <comment ref="C18" authorId="0" shapeId="0">
      <text>
        <r>
          <rPr>
            <b/>
            <sz val="9"/>
            <color indexed="81"/>
            <rFont val="Tahoma"/>
            <family val="2"/>
          </rPr>
          <t xml:space="preserve">Definición: </t>
        </r>
        <r>
          <rPr>
            <sz val="9"/>
            <color indexed="81"/>
            <rFont val="Tahoma"/>
            <family val="2"/>
          </rPr>
          <t>"Es la posibilidad de que, por acción u omisión, se use el poder para desviar la gestión de lo público hacia un bebenficio privado.</t>
        </r>
        <r>
          <rPr>
            <b/>
            <sz val="9"/>
            <color indexed="81"/>
            <rFont val="Tahoma"/>
            <family val="2"/>
          </rPr>
          <t xml:space="preserve">
</t>
        </r>
        <r>
          <rPr>
            <sz val="9"/>
            <color indexed="81"/>
            <rFont val="Tahoma"/>
            <family val="2"/>
          </rPr>
          <t>Si la</t>
        </r>
        <r>
          <rPr>
            <b/>
            <sz val="9"/>
            <color indexed="81"/>
            <rFont val="Tahoma"/>
            <family val="2"/>
          </rPr>
          <t xml:space="preserve"> descripción del riesgo </t>
        </r>
        <r>
          <rPr>
            <sz val="9"/>
            <color indexed="81"/>
            <rFont val="Tahoma"/>
            <family val="2"/>
          </rPr>
          <t xml:space="preserve">cumple con los siguientes </t>
        </r>
        <r>
          <rPr>
            <b/>
            <sz val="9"/>
            <color indexed="81"/>
            <rFont val="Tahoma"/>
            <family val="2"/>
          </rPr>
          <t xml:space="preserve">4 parámetros </t>
        </r>
        <r>
          <rPr>
            <sz val="9"/>
            <color indexed="81"/>
            <rFont val="Tahoma"/>
            <family val="2"/>
          </rPr>
          <t>aplicará como</t>
        </r>
        <r>
          <rPr>
            <b/>
            <sz val="9"/>
            <color indexed="81"/>
            <rFont val="Tahoma"/>
            <family val="2"/>
          </rPr>
          <t xml:space="preserve"> riesgo de corrupción:
1. Acción u omisión.
2. Uso de poder.
3. Desviar la gestión de lo público.
4. Beneficio privado.
(Fuente: Guia administración de riesgos Dic./2020)</t>
        </r>
        <r>
          <rPr>
            <sz val="9"/>
            <color indexed="81"/>
            <rFont val="Tahoma"/>
            <family val="2"/>
          </rPr>
          <t xml:space="preserve">
</t>
        </r>
      </text>
    </comment>
    <comment ref="K18" authorId="0" shapeId="0">
      <text>
        <r>
          <rPr>
            <b/>
            <sz val="9"/>
            <color indexed="81"/>
            <rFont val="Tahoma"/>
            <family val="2"/>
          </rPr>
          <t xml:space="preserve">*Ejecución y administración de procesos: </t>
        </r>
        <r>
          <rPr>
            <sz val="9"/>
            <color indexed="81"/>
            <rFont val="Tahoma"/>
            <family val="2"/>
          </rPr>
          <t>Pérdidas derivadas de errores en la ejecución y administración de procesos.</t>
        </r>
        <r>
          <rPr>
            <b/>
            <sz val="9"/>
            <color indexed="81"/>
            <rFont val="Tahoma"/>
            <family val="2"/>
          </rPr>
          <t xml:space="preserve">
*Fraude externo: </t>
        </r>
        <r>
          <rPr>
            <sz val="9"/>
            <color indexed="81"/>
            <rFont val="Tahoma"/>
            <family val="2"/>
          </rPr>
          <t>Pérdida derivada de actos de fraude por personas ajenas a la organización (no participa personal de la entidad).</t>
        </r>
        <r>
          <rPr>
            <b/>
            <sz val="9"/>
            <color indexed="81"/>
            <rFont val="Tahoma"/>
            <family val="2"/>
          </rPr>
          <t xml:space="preserve">
*Fraude interno: </t>
        </r>
        <r>
          <rPr>
            <sz val="9"/>
            <color indexed="81"/>
            <rFont val="Tahoma"/>
            <family val="2"/>
          </rPr>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r>
        <r>
          <rPr>
            <b/>
            <sz val="9"/>
            <color indexed="81"/>
            <rFont val="Tahoma"/>
            <family val="2"/>
          </rPr>
          <t xml:space="preserve">
*Fallas tecnológicas: </t>
        </r>
        <r>
          <rPr>
            <sz val="9"/>
            <color indexed="81"/>
            <rFont val="Tahoma"/>
            <family val="2"/>
          </rPr>
          <t xml:space="preserve">Errores en hardware, software, telecomunicaciones, interrupción de servicios básicos.
</t>
        </r>
        <r>
          <rPr>
            <b/>
            <sz val="9"/>
            <color indexed="81"/>
            <rFont val="Tahoma"/>
            <family val="2"/>
          </rPr>
          <t>*Relaciones laborales:</t>
        </r>
        <r>
          <rPr>
            <sz val="9"/>
            <color indexed="81"/>
            <rFont val="Tahoma"/>
            <family val="2"/>
          </rPr>
          <t xml:space="preserve"> Pérdidas que surgen de acciones contrarias a las leyes o acuerdos de empleo, salud o seguridad, del pago de demandas por daños personales o de discriminación.</t>
        </r>
        <r>
          <rPr>
            <b/>
            <sz val="9"/>
            <color indexed="81"/>
            <rFont val="Tahoma"/>
            <family val="2"/>
          </rPr>
          <t xml:space="preserve">
*Usuarios, productos y prácticas: </t>
        </r>
        <r>
          <rPr>
            <sz val="9"/>
            <color indexed="81"/>
            <rFont val="Tahoma"/>
            <family val="2"/>
          </rPr>
          <t>Fallas negligentes o involuntarias de las obligaciones frente a los usuarios y que impiden satisfacer una obligación profesional frente a éstos.</t>
        </r>
        <r>
          <rPr>
            <b/>
            <sz val="9"/>
            <color indexed="81"/>
            <rFont val="Tahoma"/>
            <family val="2"/>
          </rPr>
          <t xml:space="preserve">
*Daños a activos fijos/ eventos externos: </t>
        </r>
        <r>
          <rPr>
            <sz val="9"/>
            <color indexed="81"/>
            <rFont val="Tahoma"/>
            <family val="2"/>
          </rPr>
          <t>Pérdida por daños o extravíos de los activos fijos por desastres naturales u otros riesgos/eventos externos como atentados, vandalismo, orden público.</t>
        </r>
        <r>
          <rPr>
            <b/>
            <sz val="9"/>
            <color indexed="81"/>
            <rFont val="Tahoma"/>
            <family val="2"/>
          </rPr>
          <t xml:space="preserve">
</t>
        </r>
        <r>
          <rPr>
            <sz val="9"/>
            <color indexed="81"/>
            <rFont val="Tahoma"/>
            <family val="2"/>
          </rPr>
          <t xml:space="preserve">
</t>
        </r>
      </text>
    </comment>
    <comment ref="L18" authorId="0" shapeId="0">
      <text>
        <r>
          <rPr>
            <sz val="9"/>
            <color indexed="81"/>
            <rFont val="Tahoma"/>
            <family val="2"/>
          </rPr>
          <t xml:space="preserve">
</t>
        </r>
        <r>
          <rPr>
            <b/>
            <sz val="9"/>
            <color indexed="81"/>
            <rFont val="Tahoma"/>
            <family val="2"/>
          </rPr>
          <t xml:space="preserve">
</t>
        </r>
        <r>
          <rPr>
            <sz val="9"/>
            <color indexed="81"/>
            <rFont val="Tahoma"/>
            <family val="2"/>
          </rPr>
          <t>Numero de veces que se ejecuta la actividad en (1) un año.</t>
        </r>
        <r>
          <rPr>
            <b/>
            <sz val="9"/>
            <color indexed="81"/>
            <rFont val="Tahoma"/>
            <family val="2"/>
          </rPr>
          <t xml:space="preserve"> </t>
        </r>
      </text>
    </comment>
    <comment ref="M18" authorId="0" shapeId="0">
      <text>
        <r>
          <rPr>
            <sz val="9"/>
            <color indexed="81"/>
            <rFont val="Tahoma"/>
            <family val="2"/>
          </rPr>
          <t xml:space="preserve">
</t>
        </r>
        <r>
          <rPr>
            <b/>
            <i/>
            <u/>
            <sz val="9"/>
            <color indexed="81"/>
            <rFont val="Tahoma"/>
            <family val="2"/>
          </rPr>
          <t>NOTA:</t>
        </r>
        <r>
          <rPr>
            <sz val="9"/>
            <color indexed="81"/>
            <rFont val="Tahoma"/>
            <family val="2"/>
          </rPr>
          <t xml:space="preserve"> Ejecute primero la columna "M".
</t>
        </r>
        <r>
          <rPr>
            <b/>
            <sz val="9"/>
            <color indexed="81"/>
            <rFont val="Tahoma"/>
            <family val="2"/>
          </rPr>
          <t xml:space="preserve">Muy baja: </t>
        </r>
        <r>
          <rPr>
            <sz val="9"/>
            <color indexed="81"/>
            <rFont val="Tahoma"/>
            <family val="2"/>
          </rPr>
          <t>La actividad que conlleva el riesgo se ejecuta como máximo 2 veces por año.</t>
        </r>
        <r>
          <rPr>
            <b/>
            <sz val="9"/>
            <color indexed="81"/>
            <rFont val="Tahoma"/>
            <family val="2"/>
          </rPr>
          <t xml:space="preserve">
Baja: </t>
        </r>
        <r>
          <rPr>
            <sz val="9"/>
            <color indexed="81"/>
            <rFont val="Tahoma"/>
            <family val="2"/>
          </rPr>
          <t>La actividad que conlleva el riesgo se ejecuta como máximo 3 a 24 veces por año.</t>
        </r>
        <r>
          <rPr>
            <b/>
            <sz val="9"/>
            <color indexed="81"/>
            <rFont val="Tahoma"/>
            <family val="2"/>
          </rPr>
          <t xml:space="preserve">
Media: </t>
        </r>
        <r>
          <rPr>
            <sz val="9"/>
            <color indexed="81"/>
            <rFont val="Tahoma"/>
            <family val="2"/>
          </rPr>
          <t>La actividad que conlleva el riesgo se ejecuta como máximo 25 a 499 veces por año.</t>
        </r>
        <r>
          <rPr>
            <b/>
            <sz val="9"/>
            <color indexed="81"/>
            <rFont val="Tahoma"/>
            <family val="2"/>
          </rPr>
          <t xml:space="preserve">
Alta: </t>
        </r>
        <r>
          <rPr>
            <sz val="9"/>
            <color indexed="81"/>
            <rFont val="Tahoma"/>
            <family val="2"/>
          </rPr>
          <t>La actividad que conlleva el riesgo se ejecuta como máximo 500 al año y máximo 5000 veces por año.</t>
        </r>
        <r>
          <rPr>
            <b/>
            <sz val="9"/>
            <color indexed="81"/>
            <rFont val="Tahoma"/>
            <family val="2"/>
          </rPr>
          <t xml:space="preserve">
Muy Alta: </t>
        </r>
        <r>
          <rPr>
            <sz val="9"/>
            <color indexed="81"/>
            <rFont val="Tahoma"/>
            <family val="2"/>
          </rPr>
          <t>La actividad que conlleva el riesgo se ejecuta mas de 5000 veces por año.</t>
        </r>
      </text>
    </comment>
    <comment ref="N18" authorId="0" shapeId="0">
      <text>
        <r>
          <rPr>
            <b/>
            <sz val="9"/>
            <color indexed="81"/>
            <rFont val="Tahoma"/>
            <family val="2"/>
          </rPr>
          <t>20%:</t>
        </r>
        <r>
          <rPr>
            <sz val="9"/>
            <color indexed="81"/>
            <rFont val="Tahoma"/>
            <family val="2"/>
          </rPr>
          <t xml:space="preserve"> La actividad que conlleva el riesgo se ejecuta como máximo 2 veces por año.
</t>
        </r>
        <r>
          <rPr>
            <b/>
            <sz val="9"/>
            <color indexed="81"/>
            <rFont val="Tahoma"/>
            <family val="2"/>
          </rPr>
          <t>40%:</t>
        </r>
        <r>
          <rPr>
            <sz val="9"/>
            <color indexed="81"/>
            <rFont val="Tahoma"/>
            <family val="2"/>
          </rPr>
          <t xml:space="preserve"> La actividad que conlleva el riesgo se ejecuta de 3 a 24 veces por año.
</t>
        </r>
        <r>
          <rPr>
            <b/>
            <sz val="9"/>
            <color indexed="81"/>
            <rFont val="Tahoma"/>
            <family val="2"/>
          </rPr>
          <t>60%:</t>
        </r>
        <r>
          <rPr>
            <sz val="9"/>
            <color indexed="81"/>
            <rFont val="Tahoma"/>
            <family val="2"/>
          </rPr>
          <t xml:space="preserve"> La actividad que conlleva el riesgo se ejecuta de 25 a 499 veces por año.
</t>
        </r>
        <r>
          <rPr>
            <b/>
            <sz val="9"/>
            <color indexed="81"/>
            <rFont val="Tahoma"/>
            <family val="2"/>
          </rPr>
          <t xml:space="preserve">80%: </t>
        </r>
        <r>
          <rPr>
            <sz val="9"/>
            <color indexed="81"/>
            <rFont val="Tahoma"/>
            <family val="2"/>
          </rPr>
          <t xml:space="preserve">La actividad que conlleva el riesgo se ejecuta mínimo 500 veces al año y máximo 5000 veces por año.
</t>
        </r>
        <r>
          <rPr>
            <b/>
            <sz val="9"/>
            <color indexed="81"/>
            <rFont val="Tahoma"/>
            <family val="2"/>
          </rPr>
          <t>100%:</t>
        </r>
        <r>
          <rPr>
            <sz val="9"/>
            <color indexed="81"/>
            <rFont val="Tahoma"/>
            <family val="2"/>
          </rPr>
          <t xml:space="preserve"> La actividad que conlleva el riesgo se ejecuta mas de 5000 veces por año.
</t>
        </r>
      </text>
    </comment>
    <comment ref="O18" authorId="0" shapeId="0">
      <text>
        <r>
          <rPr>
            <b/>
            <sz val="9"/>
            <color indexed="81"/>
            <rFont val="Tahoma"/>
            <family val="2"/>
          </rPr>
          <t xml:space="preserve">NOTA: </t>
        </r>
        <r>
          <rPr>
            <sz val="9"/>
            <color indexed="81"/>
            <rFont val="Tahoma"/>
            <family val="2"/>
          </rPr>
          <t>Ejecute primero la columna</t>
        </r>
        <r>
          <rPr>
            <b/>
            <sz val="9"/>
            <color indexed="81"/>
            <rFont val="Tahoma"/>
            <family val="2"/>
          </rPr>
          <t xml:space="preserve"> "O".
(60%) Moderado: </t>
        </r>
        <r>
          <rPr>
            <sz val="9"/>
            <color indexed="81"/>
            <rFont val="Tahoma"/>
            <family val="2"/>
          </rPr>
          <t>Responder afirmativamente de</t>
        </r>
        <r>
          <rPr>
            <b/>
            <sz val="9"/>
            <color indexed="81"/>
            <rFont val="Tahoma"/>
            <family val="2"/>
          </rPr>
          <t xml:space="preserve"> UNA </t>
        </r>
        <r>
          <rPr>
            <sz val="9"/>
            <color indexed="81"/>
            <rFont val="Tahoma"/>
            <family val="2"/>
          </rPr>
          <t>a</t>
        </r>
        <r>
          <rPr>
            <b/>
            <sz val="9"/>
            <color indexed="81"/>
            <rFont val="Tahoma"/>
            <family val="2"/>
          </rPr>
          <t xml:space="preserve"> CINCO </t>
        </r>
        <r>
          <rPr>
            <sz val="9"/>
            <color indexed="81"/>
            <rFont val="Tahoma"/>
            <family val="2"/>
          </rPr>
          <t>preguntas.</t>
        </r>
        <r>
          <rPr>
            <b/>
            <sz val="9"/>
            <color indexed="81"/>
            <rFont val="Tahoma"/>
            <family val="2"/>
          </rPr>
          <t xml:space="preserve">
(80%) Mayor : </t>
        </r>
        <r>
          <rPr>
            <sz val="9"/>
            <color indexed="81"/>
            <rFont val="Tahoma"/>
            <family val="2"/>
          </rPr>
          <t>Responder afirmativamente de</t>
        </r>
        <r>
          <rPr>
            <b/>
            <sz val="9"/>
            <color indexed="81"/>
            <rFont val="Tahoma"/>
            <family val="2"/>
          </rPr>
          <t xml:space="preserve"> SEIS </t>
        </r>
        <r>
          <rPr>
            <sz val="9"/>
            <color indexed="81"/>
            <rFont val="Tahoma"/>
            <family val="2"/>
          </rPr>
          <t>a</t>
        </r>
        <r>
          <rPr>
            <b/>
            <sz val="9"/>
            <color indexed="81"/>
            <rFont val="Tahoma"/>
            <family val="2"/>
          </rPr>
          <t xml:space="preserve"> ONCE </t>
        </r>
        <r>
          <rPr>
            <sz val="9"/>
            <color indexed="81"/>
            <rFont val="Tahoma"/>
            <family val="2"/>
          </rPr>
          <t>preguntas.</t>
        </r>
        <r>
          <rPr>
            <b/>
            <sz val="9"/>
            <color indexed="81"/>
            <rFont val="Tahoma"/>
            <family val="2"/>
          </rPr>
          <t xml:space="preserve">
(100%) Catastrófico: </t>
        </r>
        <r>
          <rPr>
            <sz val="9"/>
            <color indexed="81"/>
            <rFont val="Tahoma"/>
            <family val="2"/>
          </rPr>
          <t>Responder afirmativamente de</t>
        </r>
        <r>
          <rPr>
            <b/>
            <sz val="9"/>
            <color indexed="81"/>
            <rFont val="Tahoma"/>
            <family val="2"/>
          </rPr>
          <t xml:space="preserve"> DOCE </t>
        </r>
        <r>
          <rPr>
            <sz val="9"/>
            <color indexed="81"/>
            <rFont val="Tahoma"/>
            <family val="2"/>
          </rPr>
          <t>a</t>
        </r>
        <r>
          <rPr>
            <b/>
            <sz val="9"/>
            <color indexed="81"/>
            <rFont val="Tahoma"/>
            <family val="2"/>
          </rPr>
          <t xml:space="preserve"> DIECINUEVE </t>
        </r>
        <r>
          <rPr>
            <sz val="9"/>
            <color indexed="81"/>
            <rFont val="Tahoma"/>
            <family val="2"/>
          </rPr>
          <t xml:space="preserve">preguntas.
</t>
        </r>
      </text>
    </comment>
    <comment ref="P18" authorId="0" shapeId="0">
      <text>
        <r>
          <rPr>
            <b/>
            <sz val="9"/>
            <color indexed="81"/>
            <rFont val="Tahoma"/>
            <family val="2"/>
          </rPr>
          <t>(60%) Moderado:</t>
        </r>
        <r>
          <rPr>
            <sz val="9"/>
            <color indexed="81"/>
            <rFont val="Tahoma"/>
            <family val="2"/>
          </rPr>
          <t xml:space="preserve"> Responder afirmativamente de</t>
        </r>
        <r>
          <rPr>
            <b/>
            <sz val="9"/>
            <color indexed="81"/>
            <rFont val="Tahoma"/>
            <family val="2"/>
          </rPr>
          <t xml:space="preserve"> UNA </t>
        </r>
        <r>
          <rPr>
            <sz val="9"/>
            <color indexed="81"/>
            <rFont val="Tahoma"/>
            <family val="2"/>
          </rPr>
          <t>a</t>
        </r>
        <r>
          <rPr>
            <b/>
            <sz val="9"/>
            <color indexed="81"/>
            <rFont val="Tahoma"/>
            <family val="2"/>
          </rPr>
          <t xml:space="preserve"> CINCO </t>
        </r>
        <r>
          <rPr>
            <sz val="9"/>
            <color indexed="81"/>
            <rFont val="Tahoma"/>
            <family val="2"/>
          </rPr>
          <t>preguntas.</t>
        </r>
        <r>
          <rPr>
            <b/>
            <sz val="9"/>
            <color indexed="81"/>
            <rFont val="Tahoma"/>
            <family val="2"/>
          </rPr>
          <t xml:space="preserve">
(80%) Mayor : </t>
        </r>
        <r>
          <rPr>
            <sz val="9"/>
            <color indexed="81"/>
            <rFont val="Tahoma"/>
            <family val="2"/>
          </rPr>
          <t>Responder afirmativamente de</t>
        </r>
        <r>
          <rPr>
            <b/>
            <sz val="9"/>
            <color indexed="81"/>
            <rFont val="Tahoma"/>
            <family val="2"/>
          </rPr>
          <t xml:space="preserve"> SEIS</t>
        </r>
        <r>
          <rPr>
            <sz val="9"/>
            <color indexed="81"/>
            <rFont val="Tahoma"/>
            <family val="2"/>
          </rPr>
          <t xml:space="preserve"> a</t>
        </r>
        <r>
          <rPr>
            <b/>
            <sz val="9"/>
            <color indexed="81"/>
            <rFont val="Tahoma"/>
            <family val="2"/>
          </rPr>
          <t xml:space="preserve"> ONCE </t>
        </r>
        <r>
          <rPr>
            <sz val="9"/>
            <color indexed="81"/>
            <rFont val="Tahoma"/>
            <family val="2"/>
          </rPr>
          <t>preguntas.</t>
        </r>
        <r>
          <rPr>
            <b/>
            <sz val="9"/>
            <color indexed="81"/>
            <rFont val="Tahoma"/>
            <family val="2"/>
          </rPr>
          <t xml:space="preserve">
(100%) Catastrófico: R</t>
        </r>
        <r>
          <rPr>
            <sz val="9"/>
            <color indexed="81"/>
            <rFont val="Tahoma"/>
            <family val="2"/>
          </rPr>
          <t>esponder afirmativamente de</t>
        </r>
        <r>
          <rPr>
            <b/>
            <sz val="9"/>
            <color indexed="81"/>
            <rFont val="Tahoma"/>
            <family val="2"/>
          </rPr>
          <t xml:space="preserve"> DOCE </t>
        </r>
        <r>
          <rPr>
            <sz val="9"/>
            <color indexed="81"/>
            <rFont val="Tahoma"/>
            <family val="2"/>
          </rPr>
          <t>a</t>
        </r>
        <r>
          <rPr>
            <b/>
            <sz val="9"/>
            <color indexed="81"/>
            <rFont val="Tahoma"/>
            <family val="2"/>
          </rPr>
          <t xml:space="preserve"> DIECINUEVE </t>
        </r>
        <r>
          <rPr>
            <sz val="9"/>
            <color indexed="81"/>
            <rFont val="Tahoma"/>
            <family val="2"/>
          </rPr>
          <t xml:space="preserve">preguntas.
</t>
        </r>
      </text>
    </comment>
    <comment ref="Q18" authorId="0" shapeId="0">
      <text>
        <r>
          <rPr>
            <b/>
            <sz val="9"/>
            <color indexed="81"/>
            <rFont val="Tahoma"/>
            <family val="2"/>
          </rPr>
          <t xml:space="preserve">Definición: </t>
        </r>
        <r>
          <rPr>
            <sz val="9"/>
            <color indexed="81"/>
            <rFont val="Tahoma"/>
            <family val="2"/>
          </rPr>
          <t xml:space="preserve">Nivel de riesgo propio de la actividad.
Es el resultado de combinar la probabilidad con el impacto, mediante una escala de severidad. 
</t>
        </r>
      </text>
    </comment>
    <comment ref="T18" authorId="0" shapeId="0">
      <text>
        <r>
          <rPr>
            <b/>
            <sz val="9"/>
            <color indexed="81"/>
            <rFont val="Tahoma"/>
            <family val="2"/>
          </rPr>
          <t xml:space="preserve">Definición: </t>
        </r>
        <r>
          <rPr>
            <sz val="9"/>
            <color indexed="81"/>
            <rFont val="Tahoma"/>
            <family val="2"/>
          </rPr>
          <t>"Medida que permite reducir o mitigar un riesgo".</t>
        </r>
        <r>
          <rPr>
            <b/>
            <sz val="9"/>
            <color indexed="81"/>
            <rFont val="Tahoma"/>
            <family val="2"/>
          </rPr>
          <t xml:space="preserve">
</t>
        </r>
        <r>
          <rPr>
            <b/>
            <u/>
            <sz val="9"/>
            <color indexed="81"/>
            <rFont val="Tahoma"/>
            <family val="2"/>
          </rPr>
          <t xml:space="preserve">Estructura para la descripción del control: </t>
        </r>
        <r>
          <rPr>
            <b/>
            <sz val="9"/>
            <color indexed="81"/>
            <rFont val="Tahoma"/>
            <family val="2"/>
          </rPr>
          <t xml:space="preserve">
Responsable de ejecutar el control: </t>
        </r>
        <r>
          <rPr>
            <sz val="9"/>
            <color indexed="81"/>
            <rFont val="Tahoma"/>
            <family val="2"/>
          </rPr>
          <t>Identifica el cargo del servidor que ejecuta el control, en caso de ser controles automáticos se identificará el sistema que realiza la actividad.</t>
        </r>
        <r>
          <rPr>
            <b/>
            <sz val="9"/>
            <color indexed="81"/>
            <rFont val="Tahoma"/>
            <family val="2"/>
          </rPr>
          <t xml:space="preserve">
Acción: </t>
        </r>
        <r>
          <rPr>
            <sz val="9"/>
            <color indexed="81"/>
            <rFont val="Tahoma"/>
            <family val="2"/>
          </rPr>
          <t>Se determina mediante verbos en los cuales se identifica la acción a realizar como parte del control.</t>
        </r>
        <r>
          <rPr>
            <b/>
            <sz val="9"/>
            <color indexed="81"/>
            <rFont val="Tahoma"/>
            <family val="2"/>
          </rPr>
          <t xml:space="preserve">
Complemento: </t>
        </r>
        <r>
          <rPr>
            <sz val="9"/>
            <color indexed="81"/>
            <rFont val="Tahoma"/>
            <family val="2"/>
          </rPr>
          <t>Corresponde a los detalles que permiten identificar claramente el objeto del control.</t>
        </r>
        <r>
          <rPr>
            <b/>
            <sz val="9"/>
            <color indexed="81"/>
            <rFont val="Tahoma"/>
            <family val="2"/>
          </rPr>
          <t xml:space="preserve">
</t>
        </r>
        <r>
          <rPr>
            <sz val="9"/>
            <color indexed="81"/>
            <rFont val="Tahoma"/>
            <family val="2"/>
          </rPr>
          <t xml:space="preserve">
</t>
        </r>
      </text>
    </comment>
    <comment ref="L20" authorId="0" shapeId="0">
      <text>
        <r>
          <rPr>
            <b/>
            <sz val="9"/>
            <color indexed="81"/>
            <rFont val="Tahoma"/>
            <family val="2"/>
          </rPr>
          <t>Informes generados por la OAP.</t>
        </r>
      </text>
    </comment>
    <comment ref="AK21" authorId="1" shapeId="0">
      <text>
        <r>
          <rPr>
            <b/>
            <sz val="9"/>
            <color indexed="81"/>
            <rFont val="Tahoma"/>
            <family val="2"/>
          </rPr>
          <t>CONTROL INTERNO:</t>
        </r>
        <r>
          <rPr>
            <sz val="9"/>
            <color indexed="81"/>
            <rFont val="Tahoma"/>
            <family val="2"/>
          </rPr>
          <t xml:space="preserve">
Evitar seria no hacer la activi9dad </t>
        </r>
      </text>
    </comment>
    <comment ref="AK22" authorId="1" shapeId="0">
      <text>
        <r>
          <rPr>
            <b/>
            <sz val="9"/>
            <color indexed="81"/>
            <rFont val="Tahoma"/>
            <family val="2"/>
          </rPr>
          <t>CONTROL INTERNO:</t>
        </r>
        <r>
          <rPr>
            <sz val="9"/>
            <color indexed="81"/>
            <rFont val="Tahoma"/>
            <family val="2"/>
          </rPr>
          <t xml:space="preserve">
Evitar seria no hacer la activi9dad </t>
        </r>
      </text>
    </comment>
    <comment ref="L23" authorId="0" shapeId="0">
      <text>
        <r>
          <rPr>
            <b/>
            <sz val="9"/>
            <color indexed="81"/>
            <rFont val="Tahoma"/>
            <family val="2"/>
          </rPr>
          <t>Solicitudes de ingresos</t>
        </r>
        <r>
          <rPr>
            <sz val="9"/>
            <color indexed="81"/>
            <rFont val="Tahoma"/>
            <family val="2"/>
          </rPr>
          <t xml:space="preserve">
</t>
        </r>
      </text>
    </comment>
    <comment ref="L26" authorId="0" shapeId="0">
      <text>
        <r>
          <rPr>
            <b/>
            <sz val="9"/>
            <color indexed="81"/>
            <rFont val="Tahoma"/>
            <family val="2"/>
          </rPr>
          <t>Cantidad de reservas</t>
        </r>
      </text>
    </comment>
    <comment ref="L27" authorId="0" shapeId="0">
      <text>
        <r>
          <rPr>
            <b/>
            <sz val="9"/>
            <color indexed="81"/>
            <rFont val="Tahoma"/>
            <family val="2"/>
          </rPr>
          <t>Reservas confirmadas.</t>
        </r>
      </text>
    </comment>
    <comment ref="L28" authorId="0" shapeId="0">
      <text>
        <r>
          <rPr>
            <b/>
            <sz val="9"/>
            <color indexed="81"/>
            <rFont val="Tahoma"/>
            <family val="2"/>
          </rPr>
          <t>Número de funcionarios que manejan el sistema.</t>
        </r>
      </text>
    </comment>
    <comment ref="L29" authorId="0" shapeId="0">
      <text>
        <r>
          <rPr>
            <b/>
            <sz val="9"/>
            <color indexed="81"/>
            <rFont val="Tahoma"/>
            <family val="2"/>
          </rPr>
          <t>Actividad diaria de manejo de inventarios en puntos de venta y centros de producción.</t>
        </r>
      </text>
    </comment>
    <comment ref="L30" authorId="0" shapeId="0">
      <text>
        <r>
          <rPr>
            <b/>
            <sz val="9"/>
            <color indexed="81"/>
            <rFont val="Tahoma"/>
            <family val="2"/>
          </rPr>
          <t>Actividad diaria de manejo de inventarios en puntos de venta y centros de producción.</t>
        </r>
        <r>
          <rPr>
            <sz val="9"/>
            <color indexed="81"/>
            <rFont val="Tahoma"/>
            <family val="2"/>
          </rPr>
          <t xml:space="preserve">
</t>
        </r>
      </text>
    </comment>
    <comment ref="L31" authorId="0" shapeId="0">
      <text>
        <r>
          <rPr>
            <b/>
            <sz val="9"/>
            <color indexed="81"/>
            <rFont val="Tahoma"/>
            <family val="2"/>
          </rPr>
          <t>numero de vecces que se hacen requisiciones de materia prima o productos.</t>
        </r>
      </text>
    </comment>
    <comment ref="L34" authorId="0" shapeId="0">
      <text>
        <r>
          <rPr>
            <b/>
            <sz val="9"/>
            <color indexed="81"/>
            <rFont val="Tahoma"/>
            <family val="2"/>
          </rPr>
          <t>Nombramiento al año</t>
        </r>
      </text>
    </comment>
    <comment ref="L35" authorId="0" shapeId="0">
      <text>
        <r>
          <rPr>
            <b/>
            <sz val="9"/>
            <color indexed="81"/>
            <rFont val="Tahoma"/>
            <family val="2"/>
          </rPr>
          <t>Cantida de Hisotiras laborales</t>
        </r>
      </text>
    </comment>
    <comment ref="L36" authorId="2" shapeId="0">
      <text>
        <r>
          <rPr>
            <b/>
            <sz val="9"/>
            <color indexed="81"/>
            <rFont val="Tahoma"/>
            <family val="2"/>
          </rPr>
          <t xml:space="preserve">Numero de funcionario con derecho a derecho a dotación (243)*3 (dotaciones)
 </t>
        </r>
        <r>
          <rPr>
            <sz val="9"/>
            <color indexed="81"/>
            <rFont val="Tahoma"/>
            <family val="2"/>
          </rPr>
          <t xml:space="preserve">
</t>
        </r>
      </text>
    </comment>
    <comment ref="L37" authorId="0" shapeId="0">
      <text>
        <r>
          <rPr>
            <b/>
            <sz val="9"/>
            <color indexed="81"/>
            <rFont val="Tahoma"/>
            <family val="2"/>
          </rPr>
          <t>Número de contratos al año</t>
        </r>
        <r>
          <rPr>
            <sz val="9"/>
            <color indexed="81"/>
            <rFont val="Tahoma"/>
            <family val="2"/>
          </rPr>
          <t xml:space="preserve">
</t>
        </r>
      </text>
    </comment>
    <comment ref="L42" authorId="0" shapeId="0">
      <text>
        <r>
          <rPr>
            <b/>
            <sz val="9"/>
            <color indexed="81"/>
            <rFont val="Tahoma"/>
            <family val="2"/>
          </rPr>
          <t>Activos fijos que cumplen con los criterios de la política contable.</t>
        </r>
      </text>
    </comment>
    <comment ref="L43" authorId="0" shapeId="0">
      <text>
        <r>
          <rPr>
            <sz val="9"/>
            <color indexed="81"/>
            <rFont val="Tahoma"/>
            <family val="2"/>
          </rPr>
          <t xml:space="preserve">Numero promedio de contratos realizados por TIC.
</t>
        </r>
      </text>
    </comment>
    <comment ref="L44" authorId="0" shapeId="0">
      <text>
        <r>
          <rPr>
            <sz val="9"/>
            <color indexed="81"/>
            <rFont val="Tahoma"/>
            <family val="2"/>
          </rPr>
          <t xml:space="preserve">Bases de datos registrados en Camara de Cio.
</t>
        </r>
      </text>
    </comment>
  </commentList>
</comments>
</file>

<file path=xl/sharedStrings.xml><?xml version="1.0" encoding="utf-8"?>
<sst xmlns="http://schemas.openxmlformats.org/spreadsheetml/2006/main" count="886" uniqueCount="407">
  <si>
    <t>Impacto</t>
  </si>
  <si>
    <t>%</t>
  </si>
  <si>
    <t>Parte 2 Valoración del riesgo:</t>
  </si>
  <si>
    <t>No. Control</t>
  </si>
  <si>
    <t>Descripción del Control</t>
  </si>
  <si>
    <t>Afectación</t>
  </si>
  <si>
    <t>Atributos</t>
  </si>
  <si>
    <t>Probabilidad Residual Final</t>
  </si>
  <si>
    <t>Impacto Residual Final</t>
  </si>
  <si>
    <t>Zona de Riesgo Final</t>
  </si>
  <si>
    <t>Tratamiento</t>
  </si>
  <si>
    <t>Probabilidad</t>
  </si>
  <si>
    <t>Tipo</t>
  </si>
  <si>
    <t>Implementación</t>
  </si>
  <si>
    <t>Calificación</t>
  </si>
  <si>
    <t>Documentación</t>
  </si>
  <si>
    <t>Frecuencia</t>
  </si>
  <si>
    <t>Evidencia</t>
  </si>
  <si>
    <t>X</t>
  </si>
  <si>
    <t>Preventivo</t>
  </si>
  <si>
    <t>Manual</t>
  </si>
  <si>
    <t>Documentado</t>
  </si>
  <si>
    <t>Continua</t>
  </si>
  <si>
    <t>Impacto Inherente</t>
  </si>
  <si>
    <t>Plan de Acción</t>
  </si>
  <si>
    <t>Responsable</t>
  </si>
  <si>
    <t>Estado</t>
  </si>
  <si>
    <t>Detectivo</t>
  </si>
  <si>
    <t>Probabilidad 
Inherente</t>
  </si>
  <si>
    <t>CLUB MILITAR</t>
  </si>
  <si>
    <t xml:space="preserve">Referencia </t>
  </si>
  <si>
    <t>Medida</t>
  </si>
  <si>
    <t>Moderado 60%</t>
  </si>
  <si>
    <t>Mayor 80%</t>
  </si>
  <si>
    <t>Catastrófico 100%</t>
  </si>
  <si>
    <t>Criterios par definir el nivel de Impacto</t>
  </si>
  <si>
    <t>Eco
Rep</t>
  </si>
  <si>
    <t>Bajo</t>
  </si>
  <si>
    <t>Moderado</t>
  </si>
  <si>
    <t>Alto</t>
  </si>
  <si>
    <t>Extremo</t>
  </si>
  <si>
    <t>Nivel de severidad</t>
  </si>
  <si>
    <t>Clasificación del riesgo</t>
  </si>
  <si>
    <t>Tipos de control</t>
  </si>
  <si>
    <t>Correctivo</t>
  </si>
  <si>
    <t>Automático</t>
  </si>
  <si>
    <t>Atributos de formalización</t>
  </si>
  <si>
    <t>Sin documentar</t>
  </si>
  <si>
    <t>Aleatoria</t>
  </si>
  <si>
    <t>Riesgo Residual</t>
  </si>
  <si>
    <t>EFICIENCIA DEL CONTROL</t>
  </si>
  <si>
    <t>Eficiencia del control</t>
  </si>
  <si>
    <t>Formalizacion del control</t>
  </si>
  <si>
    <t>Reducir</t>
  </si>
  <si>
    <t>Evitar</t>
  </si>
  <si>
    <t>Riesgo de corrupción</t>
  </si>
  <si>
    <t>Zona de Riesgo Inherente</t>
  </si>
  <si>
    <t>Criterios par definir el nivel de Frecuencia</t>
  </si>
  <si>
    <t>MAPA DE RIESGOS DE CORRUPCIÓN</t>
  </si>
  <si>
    <t>No.</t>
  </si>
  <si>
    <t>SI</t>
  </si>
  <si>
    <t>NO</t>
  </si>
  <si>
    <t>Afectar al grupo de funcionarios del proceso ?</t>
  </si>
  <si>
    <t>Afectar el cumplimiento de metas y objetivos de la dependencia ?</t>
  </si>
  <si>
    <t>Afectar el cumplimiento de la misión de la Entidad ?</t>
  </si>
  <si>
    <t>Afectar el cumplimiento de la misión del sector al que pertenece la entidad ?</t>
  </si>
  <si>
    <t>Generar pérdida de confianza de la Entidad, afectando su reputación ?</t>
  </si>
  <si>
    <t>Generar pérdida de recursos económicos ?</t>
  </si>
  <si>
    <t>Afectar la generación de los productos o la prestación de servicios ?</t>
  </si>
  <si>
    <t>Dar lugar al detrimento de calidad de vida de la comunidad por la pérdida del bien, servicios o recursos públicos ?</t>
  </si>
  <si>
    <t>Generar pérdida de información de la entidad ?</t>
  </si>
  <si>
    <t>Dar lugar a procesos sancionatorios ?</t>
  </si>
  <si>
    <t>Generar intervención de los organos de control, de la Fiscalía u otro ente ?</t>
  </si>
  <si>
    <t>Dar lugar a procesos disciplinarios ?</t>
  </si>
  <si>
    <t>Dar lugar a procesos fiscales ?</t>
  </si>
  <si>
    <t>Dar lugar a procesos penales ?</t>
  </si>
  <si>
    <t>Generar pérdida de credibilidad del sector ?</t>
  </si>
  <si>
    <t>Ocasionar lesiones físicas o pérdida de vidas humanas ?</t>
  </si>
  <si>
    <t>Afectar la imagen regional ?</t>
  </si>
  <si>
    <t>Afectar la imagen nacional ?</t>
  </si>
  <si>
    <t>Generar daño ambiental ?</t>
  </si>
  <si>
    <t>PREGUNTA
SI EL RIESGO DE CORRUPCIÓN SE MATERIALIZA PODRÍA…</t>
  </si>
  <si>
    <t>Medición del IMPACTO</t>
  </si>
  <si>
    <t>Criterios para definir el nivel de Probabilidad</t>
  </si>
  <si>
    <t>Descripción del riesgo</t>
  </si>
  <si>
    <t>Clasificación Riesgo</t>
  </si>
  <si>
    <t>Ejecución y Administración de Procesos</t>
  </si>
  <si>
    <t>Fraude Externo</t>
  </si>
  <si>
    <t>Fraude Interno</t>
  </si>
  <si>
    <t>Fallas Tecnológicas</t>
  </si>
  <si>
    <t>Relaciones Laborales</t>
  </si>
  <si>
    <t>Usuarios,  Productos y Prácticas Organizacionales</t>
  </si>
  <si>
    <t>Daños Activos Físicos</t>
  </si>
  <si>
    <t>Causa(s)</t>
  </si>
  <si>
    <t>Consecuencia(s)</t>
  </si>
  <si>
    <t>Parte 1: identificación del riesgo:</t>
  </si>
  <si>
    <t xml:space="preserve">PROBABILIDAD </t>
  </si>
  <si>
    <t>IMPACTO</t>
  </si>
  <si>
    <t xml:space="preserve">ZONA DE RIESGO </t>
  </si>
  <si>
    <t>RIESGO 1</t>
  </si>
  <si>
    <t>RIESGO 2</t>
  </si>
  <si>
    <t>RIESGO 3</t>
  </si>
  <si>
    <t>RIESGO 4</t>
  </si>
  <si>
    <t>RIESGO 5</t>
  </si>
  <si>
    <t xml:space="preserve">RESPUESTA </t>
  </si>
  <si>
    <t>RIESGO 6</t>
  </si>
  <si>
    <t>RIESGO 7</t>
  </si>
  <si>
    <t>RIESGO 8</t>
  </si>
  <si>
    <t>Genera a mediananas consecuencias para la entidad.</t>
  </si>
  <si>
    <t>Descripción</t>
  </si>
  <si>
    <t>Genera consecuencias desastrosas para la entidad.</t>
  </si>
  <si>
    <t>Responder afirmativamente de UNA a CINCO preguntas.</t>
  </si>
  <si>
    <t>Responder afirmativamente de SEIS a ONCE preguntas.</t>
  </si>
  <si>
    <t>Responder afirmativamente de DOCE a DIECINUEVE preguntas.</t>
  </si>
  <si>
    <t>Respuestas afirmativas</t>
  </si>
  <si>
    <t>Nombre del documento</t>
  </si>
  <si>
    <t xml:space="preserve">Tipo </t>
  </si>
  <si>
    <t>Baja</t>
  </si>
  <si>
    <t>Frecuencia de la Actividad</t>
  </si>
  <si>
    <t>Muy Baja</t>
  </si>
  <si>
    <t>La actividad que conlleva el riesgo se ejecuta como máximos 2 veces por año</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</si>
  <si>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</si>
  <si>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</si>
  <si>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</si>
  <si>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</si>
  <si>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</si>
  <si>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</si>
  <si>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</si>
  <si>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 xml:space="preserve">Probabilidad </t>
  </si>
  <si>
    <t xml:space="preserve">Acción u omisión </t>
  </si>
  <si>
    <t>Uso del poder</t>
  </si>
  <si>
    <t>Beneficio privado</t>
  </si>
  <si>
    <t xml:space="preserve">MATRIZ DE DEFINICIÓN DE RIESGO DE CORRUPCIÓN </t>
  </si>
  <si>
    <t>Fecha de inicio</t>
  </si>
  <si>
    <t>Fecha de terminacion</t>
  </si>
  <si>
    <t xml:space="preserve">Desviar la gestión de los público </t>
  </si>
  <si>
    <t xml:space="preserve">Evidencia o entregable </t>
  </si>
  <si>
    <t xml:space="preserve">X </t>
  </si>
  <si>
    <t>Manipulaciòn de la programaciòn presupuestal  del Club Militar en la vigencia.</t>
  </si>
  <si>
    <t>Genera altas consecuencias para la entidad.</t>
  </si>
  <si>
    <t xml:space="preserve">Incumplimiento  a la programaciòn presupuestal inicial de la vigencia.
Desviaciòn de recursos para la adquisiciòn de bienes y servicios, sin el anàlisis de prioritario para la adquisiciòn.
Incumplimiento al Plan Anual de Adquisiciones, quedan necesidades que a pesar de haber sido proyectadas no se ejecutan.
</t>
  </si>
  <si>
    <t>Posibilidad de modificar la programaciòn presupuestal  en aspectos de orientar, proyectar, distribuir, monitorear el presupesto de la Entidad, para beneficio propio o a un(os) tercero(s).</t>
  </si>
  <si>
    <t>Sin registro</t>
  </si>
  <si>
    <t>Con registro</t>
  </si>
  <si>
    <t>Posibilibad de manipular información relacionado con la planeación y el desempeño de los procesos para beneficio propio o tercero por presiones  de funcionarios con poder de decisión para ajustar el resultado de la gestión.</t>
  </si>
  <si>
    <t>Memorando de los lineamientos para realizar control en los ajustes de los informes.</t>
  </si>
  <si>
    <t>Valoración Final del control</t>
  </si>
  <si>
    <t>Incumplimiento planes institucionales
Perdida de recursos
Sanciones e investigaciones internas y de organismos de control
.Inconsistencia de la información entregada.
Incumplimiento a la ética profesional.
Toma de decisión basada en datos erróneos.
Detrimento patrimonial basado en datos erróneos.
Pérdida de credibildiad en la Entidad.
Demandas en contra de la Entidad.
Cierre de la Entidad, desempleo y cuantiosas deudas o demandas</t>
  </si>
  <si>
    <t>Documentos donde se especifique los parametros para realizar los cambios o modificaciones a la programaciòn presupuestal.</t>
  </si>
  <si>
    <t>Oficina Asesora de Planeaciòn</t>
  </si>
  <si>
    <t>Manipulación de la información para informes de metas alcanzadas u otros.</t>
  </si>
  <si>
    <t xml:space="preserve">1. Realizar analisis a las justificaciones presentadas por los lìderes de proceso de las modificaciones o ajustes realizados a la programaciòn presupuestal.
2. El acto administrativo de las modificaciones debe contener y tener soporte de las evidencia que presentaron los lìderes de procesos para modificar o ajustar la programación presupuestal y plan anual de adquisiciones..
3. Listado de asistencia y acta de los temas desarrollados en la reuniòn periódica de seguimiento a la ejecuciòn presupuestal y al plan Anual de Adquisiciones.
4. Informe de auditorias para conocer el estado real de la programaciòn y ejecuciòn presupuestal </t>
  </si>
  <si>
    <t xml:space="preserve">Parte 3 Planes de acción </t>
  </si>
  <si>
    <t xml:space="preserve">1. Socializaciòn de los lineamientos establecidos para modificar o ajustar la informaciòn que envian los lìderes de proceso.
2. Evidencia del documento firmado por los lideres de proceso, donde se da a conocer los lineamientos establecidos para las modificaciones o los ajustes a la informaciòn.
3. Informe de resultados de las auditorias respecto a la veracidad de la informaciòn enviada a entes interno y externos.
4, Acciones internas que tomò la alta Direcciòn respecto a las novedades presentadas en la informaciòn que se entrego a entes internos o externos que han sido reiterativos.
</t>
  </si>
  <si>
    <t>1. Lista de asistencia, material fotografico de la presentaciòn de la socializaciòn.
2. Memorando firmado por los interesados , donde se evidencia que conocen los lineamientos que se determinaron para la modificaciòn y/o ajuste de la informaciòn. 
3. Informe  de los resultados de la auditoria respecto al tema en menciòn.
4. En caso que la alta Direcciòn haya tomado alguna medida, se debe guardar copia como evidencia.</t>
  </si>
  <si>
    <t>A: Abierto</t>
  </si>
  <si>
    <t>M: Mitigado</t>
  </si>
  <si>
    <t>MA: Materializado</t>
  </si>
  <si>
    <t xml:space="preserve">1. Soporte de las justificaciones que presentaron los lìderes de procesos para la modificaciòn o ajuste a la programaciòn presupuestal.
2. Copia Acto administrativo donde se incluye las modificaciones o ajustes a la ejecuciòn presupuestal y plan de adquisiciones, debe contener como evidencia el documento expedido por cada lìder de proceso que realizó la solicitud.
3. Soportes de actas, lista de asistencia de las reuniones periódicas de seguimiento a la ejecuciòn presupuestal y plan anual de adquisiciones. 
</t>
  </si>
  <si>
    <t>Presiones de funcionarios con poder de decisiòn para ajustar resultados de la gestión.
El ambiente de corrupción generalizado y la normalización de la misma en el pais que insita a la inmoralidad en el servidor público.
Presiones de funcionarios con poder de decisión para ajustar o modificar información a entes externos.
Conflicto de intereses.</t>
  </si>
  <si>
    <t>Presiones de funcionarios con poder para ajustar la programaciòn presupuestal.
Realizar traslados presupuestales sin la debida autorizaciòn para beneficio propio o de un(os) tercero(s).
Realizar acciones de desviaciòn sin el anàlisis y justificaciòn de los saldos presupuestales luego de satisfacer las necesidades de un bien o un servicio.
Conflicto de intereses.</t>
  </si>
  <si>
    <t>Código: DE-NP01-F04
Versión: 1
FECHA: 25/01/2021
PÁGINA 1 de _2_</t>
  </si>
  <si>
    <t>NOMBRE DE LA ENTIDAD:</t>
  </si>
  <si>
    <t>Fecha de actualización:</t>
  </si>
  <si>
    <t>PROCESO</t>
  </si>
  <si>
    <t>DIRECCIONAMIENTO ESTRATÉGICO Y SIG</t>
  </si>
  <si>
    <t>x</t>
  </si>
  <si>
    <t>Procedimiento de auditorias Internas</t>
  </si>
  <si>
    <t>GESTIÓN EVALUACIÓN Y CONTROL</t>
  </si>
  <si>
    <t>Posibilidad  de manipular el proceso de ingreso de socios o beneficiarios.</t>
  </si>
  <si>
    <t>Manipulación de la base de datos para permitir que se realice un ingreso de una persona natural como Socio activo o beneficiario del Club.</t>
  </si>
  <si>
    <r>
      <t xml:space="preserve">1. Intereses personales.  
2. Presiones indebidas
3. Carencia de controles </t>
    </r>
    <r>
      <rPr>
        <sz val="12"/>
        <color indexed="8"/>
        <rFont val="Arial Narrow"/>
        <family val="2"/>
      </rPr>
      <t xml:space="preserve">
Conflicto de intereses</t>
    </r>
  </si>
  <si>
    <t>1. Perdida de confianza en los servidores públicos.
2. Investigaciones disciplinarias
3. Declaracion nulidad del proceso de ingreso.
4. Enriquecimiento ilicito</t>
  </si>
  <si>
    <t>Políticas de Grupo Misional Atención Integral al Socio</t>
  </si>
  <si>
    <t>1. Directiva para el Proceso de Ingreso como Socio a la Entidad.
2, Realizar seguimiento mensual mediante reporte del sistema operativo SEVEN ERP y cruce de informacion con las Acta de Comité de Socios y Beneficiarios.
3. Restringir la utilizacion de los usuarios que ingresan socios en el sistema operativo SEVEN ERP</t>
  </si>
  <si>
    <t xml:space="preserve">Grupo Misional Atención Integral al Socio </t>
  </si>
  <si>
    <t xml:space="preserve">1. Directiva directrices de ingreso.
2, Reporte menual de ingreos. (menaul) 
3.Informe de Tic con relación de permisos por funcionario del Grupo Misional    
</t>
  </si>
  <si>
    <t>Generación de carnets de intercambio de servicios de canjes a una persona sin ser socio</t>
  </si>
  <si>
    <t>Manipulacion proceso elaboracion carnet y autorizaciones para acceso a los canjes vigentes</t>
  </si>
  <si>
    <r>
      <t xml:space="preserve">1. Intereses personales.  
2. Presiones indebidas
3.Carencia de controles 
</t>
    </r>
    <r>
      <rPr>
        <sz val="12"/>
        <color indexed="8"/>
        <rFont val="Arial Narrow"/>
        <family val="2"/>
      </rPr>
      <t xml:space="preserve">
Conflicto de intereses</t>
    </r>
  </si>
  <si>
    <t>1. Perdida de confianza de los socios hacia el manejo de la seguridad de sus datos y de la seguridad personal.
2. Investigaciones disciplinarias
3. Declaracion nulidad del proceso.
4. Enriquecimiento ilicito</t>
  </si>
  <si>
    <t>Procedimiento carnetización</t>
  </si>
  <si>
    <t>3. Elaborar planilla de Control de expedicion de los arnets de intercambio de servicios de canjes.</t>
  </si>
  <si>
    <t>1. Informe usabilidad de canjes
3. Elaborar planilla de Control de expedicion de los arnets de intercambio de servicios de canjes.</t>
  </si>
  <si>
    <t>Posibilidad de recibir cualquier dádiva o beneficio a nombre propio o de terceros por omitir la gestión a las PQRSD</t>
  </si>
  <si>
    <t>Posibilidad de recibir cualquier dádiva o beneficio a nombre propio o de terceros por omitir la gestión a las denuncias, peticiones, quejas y reclamos realizados por alguna parte interesada</t>
  </si>
  <si>
    <t>1. Omisión en el registro de las PQRSD recibidas.
2. Demoras u omisión en el direccionamiento a las áreas correspondientes para su gestión.
3. Direccionar la PQRSD a la dependencia que no corresponde para demorar el trámite.
4. Ausencia de respuesta o demoras por parte de las áreas encargadas.
Conflicto de intereses</t>
  </si>
  <si>
    <t xml:space="preserve">1. Sancion Legal o disciplinaria
2. Procesos Judiciales contra la Entidad
3. Perdida de credibilidad e imagen institucional
4. Incumplimientos en terminos de Ley
</t>
  </si>
  <si>
    <t>Procedimiento Tratamiento de las PQRSD y Protocolos de Canales d</t>
  </si>
  <si>
    <t xml:space="preserve">1, Estandarizacion y Actualizacion de:
Procedimientos de Tratamiento de PQRSD
Protocolos de Canales de Comunicación en la Entidad
2. Seguimiento semanal de la gestión de las PQRSD a las dependencias (actas de reunion, Correos Electronicos a los procesos)
3. Capacitación a los funcionarios del Area de Atencion al ciudadano en temas relacionados a Servicio al Ciudadano y PQRSD
</t>
  </si>
  <si>
    <t xml:space="preserve">
Procedimientos de Tratamiento de PQRSD
Protocolos de Canales de Comunicación en la Entidad
2. Acta Seguimiento semanal de la gestión de las PQRSD a las dependencias 
3. Registro asistencia  Capacitación a los funcionarios del Area de Atencion al ciudadano en temas relacionados a Servicio al Ciudadano y PQRSD</t>
  </si>
  <si>
    <t>GESTIÓN DEL SOCIO</t>
  </si>
  <si>
    <t>Favorecimiento en la asignación de reservas</t>
  </si>
  <si>
    <t>Uso indebido de la información de reservas por parte de los funcionarios o colaboradores para favorecer la asignación con el objetivo de obtener un beneficio propio .</t>
  </si>
  <si>
    <t xml:space="preserve">Abuso de confianza por parte del funcionario al asignar  una reserva con diferente tarifa 
Busqueda de beneficio económico por parte del funcionario.
Reconocimiento por parte del funcionario ante la administración al favorecer al socio cercano a la Alta Gerencia del Club. 
Conflicto de intereses.
 </t>
  </si>
  <si>
    <t xml:space="preserve">Perdida de confianza del Socio ante la entidad.
Investigaciones disciplinarias.
Afectación en los ingresos económicos de la Entidad.
Detrimento patrimonial. Afectación de la imagen de la entidad
</t>
  </si>
  <si>
    <t>Procedimiento Asignación de Reservas
Instructivo check-In
Instructivo Check-out.</t>
  </si>
  <si>
    <t>Realizar induccion a todos los colaboradores del  area de reservas y recepción sobre  la aplicación de procedimientos, Guias e Istructivos  que apuntan a las buenas practicas de la Asignación de Reservas  a los socios, beneficiarios e invitados.
Semanalmente revisar  los registros  relacionados con la asignación  de las reservas, conjuntamente con las Sedes.</t>
  </si>
  <si>
    <t>Coordinador Proceso Operacional de Alojamiento</t>
  </si>
  <si>
    <t>Acta de reunión de inducción.
Registro de asistencia 
Email de la convocatoria a la reunión 
Registro de reserva</t>
  </si>
  <si>
    <t>Prestación del servicio de alojamiento sin facturar</t>
  </si>
  <si>
    <t>Alianza entre los funcionarios con el fin de recibir dadivas para   beneficio económico personal, al evitar que se facturen los servicios prestados por alojamiento.</t>
  </si>
  <si>
    <t>Carencia de seguimiento y control por parte de un auditor de documentos.               
Interes personal.  
 Falta de etica profesional. Ausencia de seguimiento al software en verificación de ingresos por anticipos. 
Falta de control y  trazabilidad a los documentos que soportan la facturación de los servicios.
Conflicto de intereses.</t>
  </si>
  <si>
    <t>Perdida de confianza del Socio ante la entidad.
Investigaciones disciplinarias.
Afectación en los ingresos económicos de la Entidad.
Detrimento patrimonial.</t>
  </si>
  <si>
    <t xml:space="preserve">Reportes del sistema </t>
  </si>
  <si>
    <t xml:space="preserve">
Reunion semanal con los funcionarios de reservas y recepción incluyendo las Sedes, con el acompañamiento por parte de la oficina de sistemas, y contabilidad , con el fin de realizar seguimiento a las novedades por anticipos  y facturación  de las reservas.</t>
  </si>
  <si>
    <t xml:space="preserve">Coordinador Proceso Operacional de Alojamiento - </t>
  </si>
  <si>
    <t>Registro de asistencia 
Email de la convocatoria a la reunión 
Facturas de las Reservas
Reportes del Sistema</t>
  </si>
  <si>
    <t xml:space="preserve">Manipulacion indebida del sistema o aplicativo maestro de reservas </t>
  </si>
  <si>
    <t xml:space="preserve">Carencias de politicas y procedimientos.
Mal uso y desconocimiento de la herramienta "Maestro de resservas"
Interes personal. </t>
  </si>
  <si>
    <t xml:space="preserve">Alteracion de la informacion que se gestiona a travez de los sistemas de información  Entrega de información errada Destitucion de funcionarios Perdida de la información  </t>
  </si>
  <si>
    <t>Manual Usuario Seven ARP-Formularios de Permisos del sistema -Manual de Politica de Seguridad de la Información
Guia del Programa SEVEN -ARP en Alojamiento</t>
  </si>
  <si>
    <t xml:space="preserve">Realizar una Guia del manejo del Sistema Modulo de Reservas  SEVEN -para que se pueda consultar en la carpeta del Sistema Gestión de Calidad.
Revisar y actualizar con la TIC'S los permisos en el aplicativo, documentar y socializar. </t>
  </si>
  <si>
    <t>Coordinador Proceso Operacional  de Alojamiento</t>
  </si>
  <si>
    <t>Guía del Programa SEVEN -ARP en Alojamiento.
Informes de seguimiento a la base de datos del software.</t>
  </si>
  <si>
    <t>ALOJAMIENTO</t>
  </si>
  <si>
    <t>Carencia de valores del servidor publico, como la honestidad, respeto, compromiso, diligencia y justicia.
Amiguismo y/o clientelismo, e intereses personales.
Conflicto de intereses</t>
  </si>
  <si>
    <t xml:space="preserve">Investigaciones disciplinarias,
penales o fiscales para el
funcionario responsable del ilicito.
Incremento de costos.
Perdida de recursos de la entidad.
</t>
  </si>
  <si>
    <t>Procedimiento control diario de inventarios</t>
  </si>
  <si>
    <t>Carencia de valores del servidor publico, como la honestidad, respeto, compromiso, diligencia y justicia.
Extralimitacion de funciones, amiguismo y/o clientelismo, e intereses personales.
Conflicto de intereses</t>
  </si>
  <si>
    <t>Investigaciones disciplinarias,
penales o fiscales para el
funcionario responsable del ilicito.
Incremento de costos.
Perdida de recursos de la entidad.</t>
  </si>
  <si>
    <t>N/A</t>
  </si>
  <si>
    <t>Proceso Talento Humano</t>
  </si>
  <si>
    <t>*. Informe de seguimiento de las capacitaciones, controles de asistencia y pruebas de conocimiento.</t>
  </si>
  <si>
    <t>Investigaciones disciplinarias,
penales o fiscales para el
funcionario responsable del ilicito.
Incremento de costos.
Perdida de recursos de la entidad.
Afectacion de la imagen institucional.</t>
  </si>
  <si>
    <t>ALIMENTOS Y BEBIDAS</t>
  </si>
  <si>
    <t>Prestacion de los servicios de RyD por parte de los invitados y socios sin facturar</t>
  </si>
  <si>
    <t>Posibilidad de pago en efectivo por parte del socio o invitado directamente al funcionario o contratista (profesor de escuela) sin ser facturado en caja general.</t>
  </si>
  <si>
    <t>Falta de controles y seguimiento del coordinador o responsable de área.
Obtener reconocimiento y exaltación del funcionario por parte de algun socio en particular, frente a la administación del Club.
Falta de políticas y Regalmento claro frente al manejo de las actividades prestadas en las áreas deportivas. 
Bajos incentivos motivacionales y de bienestar para el personal operativo, generando baja apropiación del cargo.</t>
  </si>
  <si>
    <t xml:space="preserve">Investigaciones disciplinarias.
Afectación a los ingresos económicos del Club.
</t>
  </si>
  <si>
    <t xml:space="preserve">control de areas deportivas </t>
  </si>
  <si>
    <t xml:space="preserve">
Automatizar  los formatos de control de areas deportivas manualmente, donde se deben relacionar los socios y los invitados con el número de factura de pago y numero de reserva realizada en el sistema SEVEN, a fin de reducir la posibilidad de riesgo de corrupcion, y mediante un informe documentar el seguimiento en las áreas verificando la trazabilidad  en los formatos de control de áreas que corresponda con los requisitos establecidos, acorde con la modalidad de pago mediante una auditoria que permita verificar frente a sistema lo facturado y lo reservado.</t>
  </si>
  <si>
    <t xml:space="preserve">Responsables de areas deportivas y profesor de escuelas de formación  y responsable del grupo operacional de recreación y deportes. </t>
  </si>
  <si>
    <t xml:space="preserve">1. Formato de control de áreas deportivas       2. informe de seguimiento. </t>
  </si>
  <si>
    <t>RECREACIÓN Y DEPORTES</t>
  </si>
  <si>
    <t>Ocultamiento, modificación o destrucción de evidencia</t>
  </si>
  <si>
    <t>Posibilidad de que existan desiciones judiciales adversas para la Entidad o falencias en los proceso disciplinarios por ocultamiento, modificación o destruicción de evidencias  ( documentos electronicos y físicos o elementos) que sean necesarios para la defensa juridica del Club.</t>
  </si>
  <si>
    <t xml:space="preserve">Falta de eficacia en la gestión de los controles de la gestión documental del Club.
Falta de compromiso y perdida de confianza de los  funcionarios.
Conflicto de intereses
</t>
  </si>
  <si>
    <t xml:space="preserve">Investigaciones disciplinarias, fiscales y penales.
Desiciones judiciales adversas al Club.
Afectación economica del Club por pagos de condenas en procesos judiciales.
</t>
  </si>
  <si>
    <t>Informes de seguimiento.</t>
  </si>
  <si>
    <t>1)   Realizar auditoría al  proceso de gestion documental                                                                                                                                                                                                                                                                      2)  Realizacion de Test Psicotécnicos que permitan evaluar las capacidades intelectuales para la realización de tareas relacionadas con cada cargo, al personal que maneja informacion sensible para el Club Militar</t>
  </si>
  <si>
    <t xml:space="preserve">1)   Oficina de control interno  2)   Oficina Asesora Jurídica, Jefatura de Talento Humano y Oficina de Planeación. </t>
  </si>
  <si>
    <t>1)    01/02/2021                   2)    08/02/2021</t>
  </si>
  <si>
    <t>1)    30/12/2021           2)    30/06/2021</t>
  </si>
  <si>
    <t xml:space="preserve">1)    Informe de auditoría                       2)  Informe evaluativo </t>
  </si>
  <si>
    <t>GESTIÓN JURIDICA</t>
  </si>
  <si>
    <t>Vinculación intencional de personal sin el lleno de los requisitos exigidos para el cargo.</t>
  </si>
  <si>
    <t>Incumplir con los documentos de soporte para  la selección y vinculación del recurso humano para favorerer a un tercero y/o para recibir dadivas por parte del funcionario.</t>
  </si>
  <si>
    <t>Hojas de vida incompleta.
Conflicto de intereses.
Beneficio personal por amiguismos o busqueda de interes económico por parte del funcionario.
Desconocimiento de la normatividad.
Vincular a un tercero a pesar de no tener las competencias del cargodando cumplimiento a ordenes superiores.
Omisión del procedimiento de vinculación.
Conflicto de intereses</t>
  </si>
  <si>
    <t>Detrimento de los principios de la función pública.
Pérdida de legitimidad de la  Administración pública.
Generación de reprocesos y desgaste administrativo.
Investigaciones y sanciones disciplinarias.
Propicia escenarios de conflictos.
Afecta la igualdad de acceso al empleo público
Demandas a la entidad contratante.</t>
  </si>
  <si>
    <t>Procedimiento de selección y contratación</t>
  </si>
  <si>
    <t xml:space="preserve"> Levantamiento de lista de chequeo para vinculación.
 Procedimiento administración de personal ( selección, vinculación y desvinculación)
Aplicación de los siguientes formularios: 
   - Registro de entrevista 
   - Requisición o necesidad de Personal 
   - Formato de hoja de vida DAFP </t>
  </si>
  <si>
    <t>Coordinador Grupo de Gestión de Talento Humano y Responsable del Area de Historia laborarles</t>
  </si>
  <si>
    <t>Daño o perdida del patrimono documental o acceso no autorizado a información restringida, tráfico ilicito de patrimonio documental del recurso humano.</t>
  </si>
  <si>
    <t>Sustracción, perdida, daño de los documentos que conforman el acervo documental de las Historia laboral, provocada, favorecida o encubierta por un funcionario de la Entidad, con el fin de ocultar o alterar información deliberadamente para favorecer a un tercero.</t>
  </si>
  <si>
    <t>No se entrega completos los documentos soportes por novedades.
Falta de seguridad en los puestos de trabajo.
Falta de independencia del área de archivo de Historias laborales.
Falta de controles en la consulta de las Historias laborales</t>
  </si>
  <si>
    <t xml:space="preserve">Perdida de soportes documentales por fatla de controles en el prestamo o consulta de Historias laborales.
Desorganización de folios de Historias laborales cuando se devuelven generando reprocesos al tener que reorganizarlos. </t>
  </si>
  <si>
    <t>Instructivo historias laborales</t>
  </si>
  <si>
    <t xml:space="preserve">1.Solictud de la  Independizar el archivo de historias laborales del archivo general de Talento Humano, al grupo de mantenimiento.
2. Intalar un rociador o sprinkles contra incendios para la proteccion del archivo.
3. El acceso al archivode hojas de vida solo estara autorizado para el coordinador de Talento Humano y Responsable de Historias Laborales
4. Todo prestamo de historias laborales debe quedar registrado en el libro de control destinado para tal fin, y verificar a su devolución que los folios de las mismas se encuentren en su totalidad, compelto y en orden de salida. </t>
  </si>
  <si>
    <t>Coordinador del Grupo de Gestion de Tlento Humano y Responsable del Area de Historia laborarles</t>
  </si>
  <si>
    <t>Direccionamiento del proceso contractual de adquisicion de dotación.</t>
  </si>
  <si>
    <t>Adquisición de dotación del personal sin el cumplimento de los requisitos minimos técnicos y legales para favorecer a un funcionario y a un proveedor</t>
  </si>
  <si>
    <t>Inventario sin destinación por falta de cierre de proceso jurídico a que de lugar.
Detrimento patrimonial.
Denuncias para el Club.
No entrega de la dotación del personal en la vigencvia correspondiente aduciendo que si hay existencia de inventario.</t>
  </si>
  <si>
    <t>Manual de contratación</t>
  </si>
  <si>
    <t>Descripción de las especificaciones técnicas para la compra de la dotacion de acuerdo al vestuario de obrar de labor y calzado.
El recurso presupuestal se hara con base al valor de las  cotizaciones de la necesidad identificada y el numero de vacantes en su momento. 
Remision de antecendentes al Grupo Administrativo para el inicio de la contratación.</t>
  </si>
  <si>
    <t>Coordinador del Grupo de Gestion de Tlento Humano y responsable del proceso Administracion de personal (selección, vinculacion y retiro)</t>
  </si>
  <si>
    <t>GESTIÓN TALENTO HUMANO</t>
  </si>
  <si>
    <t>Direccionamiento en la Contratación</t>
  </si>
  <si>
    <t>Creación de condiciones y requisitos especiales a nivel técnico, económico y jurídico, en los estudios previos y en labor de los comités estructuradores y evaluadores, orientadas al favorecimiento de criterios a proveedores en particular.</t>
  </si>
  <si>
    <t>Busqueda de beneficio economico personal.
Favorecimiento de interes economicos a terceros.
Conflicto de intereses</t>
  </si>
  <si>
    <t>Falta de objetividad en el proceso contractual.
Investigaciones disciplinarias, fiscales y penales.
Afectación conomica de la Entidad. (detrimento patrimonial)</t>
  </si>
  <si>
    <t>Capacitación a los funcionarios a todo nivel que intervienen en la gestión contractual, relacionados con los delitos contra la administración pública y especificamente haciendo enfasis con los relacionados con la contratación administrativa, relacionados con los delitos contra la administración pública.</t>
  </si>
  <si>
    <t>COORDINADOR GRUPO GESTION ADMINISTRATIVA
JEFE OFICINA JURIDICA
JEFE AREA ADQUISICIONES Y CONTRATOS</t>
  </si>
  <si>
    <t xml:space="preserve">Actas de capacitación </t>
  </si>
  <si>
    <t>Celebración indebida de contratos</t>
  </si>
  <si>
    <t>Celebración indebida de contratos al no cumplir con los requisitos legales establecidas para la contratación, presionada por interes propios, particulares con el consentimiento de funcionarios de la entidad.</t>
  </si>
  <si>
    <t>Busqueda de beneficio economico personal.
Favorecimiento de interes economicos a particulares y funcionarios de la entidad
Conflicto de intereses</t>
  </si>
  <si>
    <t>Capacitación a los funcionarios a todo nivel que intervienen en la gestión contractual, relacionados con los delitos contra la administración pública y especificamente haciendo enfasis con los relacionados con la contratación administrativa.</t>
  </si>
  <si>
    <t>Recepción de Bienes y Servicios sin el cumplimiento de los requisitos legales pertinentes</t>
  </si>
  <si>
    <t>Recepciones de bienes y servicios por parte de los supervisores de los contratos, para tramites de facturas para pago a proveedores, sin el cumplimiento a cabalidad de la entrega del bien, acuerdo descripción técnica o la prestación adecuada del servicio.</t>
  </si>
  <si>
    <t>Busqueda de beneficio economico personal.
Favorecimiento de interes economicos a particulares y funcionarios de la entidad
Conflicto de intereses</t>
  </si>
  <si>
    <t>Falta de seguimiento y control por parte de los supervisores de los contratos
Investigaciones disciplinarias, fiscales y penales.
Afectación economica de la Entidad. (detrimento patrimonial)</t>
  </si>
  <si>
    <t>Manual de contratación
Manual de Supervisión</t>
  </si>
  <si>
    <t>Capacitación a los supervisores de los contratos relaconados con el adecuado, seguimiento y control a las funciones que cumplen y en las consecuencias legales quese verían inmersos, si no cumplen adecuadamente con sus funciones.</t>
  </si>
  <si>
    <t>Actas de capacitación y revistas periodicas</t>
  </si>
  <si>
    <t>Inadecuado manejo de los almacenes en los movimientos mercancias, materias primas, o materiales y suministros</t>
  </si>
  <si>
    <t>Entradas y salidas de mercancias, materias primas, y/o materiales y suministros cuyas caracteristicas  no correspondan al anexo técnico de los contratos,  o cuando no ingrese fisicamente, trayendo consecuencias en el seguimiento y control de la operación de los almacenes.</t>
  </si>
  <si>
    <t>Busqueda de beneficio economico personal.
Favorecimiento de interes economicos a particulares y funcionarios de la entidad</t>
  </si>
  <si>
    <t>Falta de seguimientos y control de los supervisores y jefes de almacenes en el movimiento de mercancias y materias primas de los almacenes.
Investigaciones disciplinarias, fiscales y penales.
Afectación economica de la Entidad. (detrimento patrimonial)</t>
  </si>
  <si>
    <t>Informe de revista</t>
  </si>
  <si>
    <t>Capacitación a los funcionarios que intervienen en la gestión de manejo de almacenes, relacionados con los delitos contra la administración pública y especificamente haciendo enfasis con los relacionados con la contratación administrativa.</t>
  </si>
  <si>
    <t>COORDINADOR GRUPO GESTION ADMINISTRATIVA
COORDINADORAS DE SEDES 
JEFES AREA DE ALMACENES</t>
  </si>
  <si>
    <t>Actas y revistas periodicas</t>
  </si>
  <si>
    <t>Adulteración de los documentos soportes de los expedientes contractuales</t>
  </si>
  <si>
    <t>Cambio de los soporte de documentación en los expedientes contractuales fisicamente, en relación con los documentos que se publican en el SECOPII.</t>
  </si>
  <si>
    <t xml:space="preserve">
Favorecimiento de interes economicos a particulares y funcionarios de la entidad</t>
  </si>
  <si>
    <t xml:space="preserve">Falta de seguimiento en el manejo de los expedientes contractuales.
Investigaciones disciplinarias, fiscales y penales.
</t>
  </si>
  <si>
    <t>Plna institucional de archivo (PINAR).</t>
  </si>
  <si>
    <t xml:space="preserve">Manejo de la documentacion contractual en la plataforma AZ DIGITAL </t>
  </si>
  <si>
    <t xml:space="preserve">Grupo de Gestión Logistica Administrativa - Gestión Docuemntal </t>
  </si>
  <si>
    <t xml:space="preserve">Grabaciones o acta de capacitación </t>
  </si>
  <si>
    <t>Inadecuado manejo de los inventarios</t>
  </si>
  <si>
    <t>Cambio de elementos de uso devolutivo (activos fijos) y de control administrativo sin informar o estar autorizado por el area de activos fijos, para cubrir una necesidad de una dependencia.</t>
  </si>
  <si>
    <t xml:space="preserve">
Favorecimiento de intereses a funcionarios y dependencias de la entidad</t>
  </si>
  <si>
    <t xml:space="preserve">Falta de seguimiento y control en el manejo de los inventarios de activos fijos y de control administrativo
Investigaciones disciplinarias, fiscales y penales.
</t>
  </si>
  <si>
    <t>Manual Manejo administrativo de bienes</t>
  </si>
  <si>
    <t>Capacitación a los funcionarios que intervienen en la gestión de activos fijos, relacionados con el movimiento, bajas, traspasos e impacto de los activos fijos y de control administrativo.</t>
  </si>
  <si>
    <t>COORDINADOR GRUPO GESTION ADMINISTRATIVA
COORDINADORAS DE SEDES
JEFE AREA ACTIVOS FIJOS</t>
  </si>
  <si>
    <t>GESTIÓN ADMINISTRATIVA</t>
  </si>
  <si>
    <t>Favorecimiento de un proveedor por direccionamiento en la contratación</t>
  </si>
  <si>
    <t>Elaboración de estudios tecnicos con especificaciones tecnicas que favorezca a un proveedor especifico con la finalidad de recibir dadivas personales por parte del funcionario.</t>
  </si>
  <si>
    <t>Busqueda de beneficio económico por parte del funcionario.
Falta de controles detallados al proceso de contratación.
Conflicto de intereses</t>
  </si>
  <si>
    <t xml:space="preserve">Que el funcionario reciba los bienes y servicios  por parte del contratista sin el cumplimiento de las especificaciones técnicas que requiere el Club.
Investigaciones Disciplinarios, fiscales y penales.
Detrimento patrimonial de los recursos del Club. 
</t>
  </si>
  <si>
    <t xml:space="preserve">LA-M02 MANUAL DE CONTRATACIÓN SUPERVISIÓN E INTERVENTORIA
GT-M01-F01 ACUERDO DE CONFIDENCIALIDAD
</t>
  </si>
  <si>
    <t xml:space="preserve">
Apropiación del Manual de contratación para el cumplimiento de los controles de los tramites contractuales.
Cumplimiento en el diligenciamiento de las clausulas de confidencialidad GT-M01-F01 ACUERDO DE CONFIDENCIALIDAD en los contratos.</t>
  </si>
  <si>
    <t>Coordinador Grupo de Gestión TIC</t>
  </si>
  <si>
    <t>26 Febrero de 2021</t>
  </si>
  <si>
    <t>31 Diciembre de 2021</t>
  </si>
  <si>
    <t>Actas de reunión</t>
  </si>
  <si>
    <t>Acceso y/o uso indebido de los sistemas de información por parte de un funcionario para favorecimiento propio o de un tercero.</t>
  </si>
  <si>
    <t>Accesar y consultar indebidamente un sistema de información con el fin de recibir dinero por la entrega indebida de bases de datos, para beneficio personal.</t>
  </si>
  <si>
    <t>Busqueda de beneficio económico por parte del funcionario.
Deficiencia en los controles de acceso a los sistemas de informacion.
Alta expertisia técnica por parte de un funcionario de la entidad. (hacker).
Conflicto de intereses</t>
  </si>
  <si>
    <t>Investigaciones Disciplinarios, fiscales y penales.
Detrimento patrimonial de los recursos del Club. 
Publicación abierta  o vulneración de los datos personales de los  Socios.</t>
  </si>
  <si>
    <t xml:space="preserve">GT-M01-F04 FORMULARIO SOLICITUD ACCESO SERVICIOS INFORMATICOS
GT-M01-F01 ACUERDO DE CONFIDENCIALIDAD.
</t>
  </si>
  <si>
    <t>Diligenciamiento del Formulario SOLICITUD DE ACCESO A SERVICIOS INFORMATICOS còdigo: GT-M01-F04.
GT-M01-F01 ACUERDO DE CONFIDENCIALIDAD.
Revisión de los Logs de auditoria de los sistemas de información.
Campañas de sensibilización del buen uso de la información.</t>
  </si>
  <si>
    <t>carpeta física actualizada permanentemente de"solicitudes de acceso a servicios informáticos"</t>
  </si>
  <si>
    <t>GESTIÓN TIC</t>
  </si>
  <si>
    <t>Malversación de fondos por inaplicabilidad de los procedimientos de ejecución y seguimiento presupuestal</t>
  </si>
  <si>
    <t>Realización de pagos o giros de recursos de forma indebida para pago de contratos o compra de bienes y servicios sin la debida asignación prespuestal</t>
  </si>
  <si>
    <t>* No efectuar seguimiento a la ejecución presupuestal
* No revisión de documentación soporte de los pagos sobre contratos y bienes y servicios adquiridos
* Reconocimiento de obligaciones sin la debida cadena presupuestal.</t>
  </si>
  <si>
    <t>Detrimento patrimonial.
Investigaciones disciplinarias.
Sanciones penales y fiscales.
Demandas contra la entidad.
Afectación económica reputacional y de la Entidad.</t>
  </si>
  <si>
    <t>1.</t>
  </si>
  <si>
    <t xml:space="preserve">* Informe de ejecución presupuestal </t>
  </si>
  <si>
    <t>* Ejecutar los planes de acciones tendientes a revisar y efectuar seguimiento a la ejecución presupuestal con base en los lineamientos normativos y las directivas internas. 
* Continuar con la realización de los comités de pagos que permitan realizar un mayor seguimiento a la ejecución prespuestal</t>
  </si>
  <si>
    <t>Coordinador Grupo Gestión Financiera</t>
  </si>
  <si>
    <t>* Informe de ejecución presupuestal
* Informe comité de pagos</t>
  </si>
  <si>
    <t>Manejo indebido de dineros y recursos recibidos en calidad de cuotas de sostenimiento y ventas de servicios</t>
  </si>
  <si>
    <t xml:space="preserve">Malversación de fondos y recursos recibidos en el reconocimiento de cuotas y venta de servicios por parte de los responsables de las cajas recaudadoras en los puntos de venta y tesorería. </t>
  </si>
  <si>
    <t>* Cambio de política de recaudo de cuotas y venta de servicios que permitan la recepción de dinero en efectivo
* Ventas o transacciones de venta que no se registren en el sistema de información y en el POS</t>
  </si>
  <si>
    <t>&gt;1.000</t>
  </si>
  <si>
    <t>* Informe de auditoría de ingresos
* Informe de faltantes de A&amp;B</t>
  </si>
  <si>
    <t>* Realizar las auditoria de ingresos de forma diaria generando los reportes del sistema y compararlos con los datos migrados de los POS en cada una de las sedes
* Verificar el módulo de inventarios de forma periódica de tal manera que se puedan identificar faltantes por productos vendidos o entregados sin la debida facturación.
* Efectuar revisión diaria de anticipos y reservas que afecten los recursos liquidos de la entidad a través de los pagos realizados por los clientes y socios.</t>
  </si>
  <si>
    <t>Tesorería - Cajeros - Auditor de Ingresos</t>
  </si>
  <si>
    <t>* Informe de auditoría de ingresos
* Reporte diario de los POS y ventas</t>
  </si>
  <si>
    <t>Alteración de información financiera, contable y presupuestal</t>
  </si>
  <si>
    <t>Manipulación de datos, cifras, conceptos y principios contables asociados a la información que reposa en los diferentes módulos del sistema de información y ajuste indebido de cifras contables para presentación de estados financieros</t>
  </si>
  <si>
    <t>* Manipulación de los módulos de cartera, tesorería, inventarios, cuentas por pagar, presupuesto, activos fijos y nómina para beneficio de terceros o particulares
* Presentación de reportes alterados o ajustados por solicitud de algún particular o parte interesada</t>
  </si>
  <si>
    <t>* Directiva de cierre contable
* Guías emitidas y publicadas por la CGN
* Manual de políticas contables</t>
  </si>
  <si>
    <t>* Dar alcance a las directivas de cierre, manual de políticas contables y lineamientos establecidos por los entes reguladores como la Contaduría General de la Nacion y los entes de control como Auditorías Externas del Ministerio de Defensa y Contraloría General de la República.
* Establecer los lineamientos para dar cumplimiento a los planes de mejoramiento definidos juntamente con la oficina de control interno y la revisoría fiscal
* Preparar y presentar la información financiera en oportunidad conforme con los principios indicados en el Marco Normativo para Entidades de Gobierno estableciendo los controles necesarios en los sistemas de información para evitar fuga y manipulación de datos.</t>
  </si>
  <si>
    <t>Grupo de Gestión Financiera</t>
  </si>
  <si>
    <t>* Estados financieros mensuales y anuales
* Informes presupuestales
* Informe de inventarios
* Informe de PP&amp;E
* Informe de cartera
* Informe de CxP
* Informe de nómina y pasivos laborales
* Informe jurídico
* Informe pasivo pensional.</t>
  </si>
  <si>
    <t>GESTIÓN  FINANCIERA</t>
  </si>
  <si>
    <t>Conflicto de intereses entre el funcionario que entrega y el que recibe el producto.
Carencia de valores del servidor publico, como la honestidad, respeto, compromiso, diligencia y justicia.
Amiguismo e intereses personales.
Conflicto de intereses</t>
  </si>
  <si>
    <t>Suplantacion de funciones del area para adquirir la dotación, ejemplo las que le compete a Talento Humano pero las realiza otra area, desconociendo los datos reales de la parte tecnica del proceso)
Procesos disciplinarios, fiscales y penales.
Conflicto de intereses</t>
  </si>
  <si>
    <t>Perdida de los datos en la gestión de los sistemas de la entidad y de la base de datos para  reportes de información del proceso</t>
  </si>
  <si>
    <t>El lider responsable del proceso operacional de AyB realiza seguimiento a las capacitacines del empleado en los valores de la entidad, en línea con los principios de los funcionarios publicos, como honestidad, respeto, compromiso, diligencia y justicia. Siendo interiorisados y adoptados en concordancia con el desarrollo de las actividades diarias. Ademas de apropiar la independencia frente a las relaciones personales y laborales, donde se comprenda que una no depende de la otra, sino que prima la relacion y las obligaciones con la entidad.</t>
  </si>
  <si>
    <t>Perdida de materia prima en las áreas de producción</t>
  </si>
  <si>
    <t>Fuga de materia prima, ya que nuestros colaboradores pueden tener la posibilidad de sacar materia prima de la Entidad, para beneficio propio.</t>
  </si>
  <si>
    <t>Dadivas y/o coimas que se pueden recibir en los Puntos de Venta.</t>
  </si>
  <si>
    <t>El cliente o socio ofrece al funcionario, beneficios economicos o en especie, a cambio de favores, privilegios, productos gratuitos, entre otros</t>
  </si>
  <si>
    <t>Aceptación de materia prima en condiciones no óptimas en las áreas de Producción.</t>
  </si>
  <si>
    <t>Este riesgo se materializa cuando al recibir la materia prima, entregada por el Almacén quien recibe acepta productos no optimos, como de otra marca, descripción o cantidad diferente a la que se encuentra en la ficha tecnica y/o requisicion.</t>
  </si>
  <si>
    <t xml:space="preserve">El líder del proceso de Gestión Jurídica realiza seguimiento a  y verificación al proceso de Gestion Documental del Club Militar, igualmente genera la sinergia con los demas lideres de proceso en la aplicación de pruebas que permitan medir el conocimiento, sentido de pertenencia y confianza del personal que maneja informacion sensible para el Club Militar. 
</t>
  </si>
  <si>
    <t xml:space="preserve">El lider del proceso de Gestión de Talento Humano realiza la unificación del proceso de administracion personal (selección, vinculacion y retiro), dejando como responsable a una sola persona en la Sede principal,  y con apoyo con el responsable de afiliaciones en el sistema de seguridad social en los centros vacacionales.
</t>
  </si>
  <si>
    <t xml:space="preserve">El lider del proceso de Gestión de Talento Humano realiza la actividades para independizar el archivo de historias laborales del archivo general de Talento Humano, para que el acceso solo sea de la persona que esta como respondable de historias laborales.
</t>
  </si>
  <si>
    <t xml:space="preserve">El lider del proceso de Gestión de Talento Humano verifica la identificación de la necesidad de acuerdo a la actividad del funcionario según su area de ubicación, teniendo encuenta el ingreso salarial no supere los dos (2) SMMLV. Documenta los datos recolectados de los diferentes funcionarios y los implementa en el proceso contractual respectivo de dotación.
</t>
  </si>
  <si>
    <t>El lider del proceso de Gestión Logisitca Administrativa adopta controles relacionados con diferentes  fases de la contratacion, consistente en la verificación adecuada de los estudios previos, en la verificación de la labor de los comités estructuradores y evaluadores por parte de la Junta de Adquisiciones, de tal forma que se le recomiende al ordenador del gasto, la adjudicación de un proceso, atendiendo a los principios de transparencia y selección objetiva.</t>
  </si>
  <si>
    <t>El lider del proceso de Gestión Logisitca Administrativa adopta controles relacionados con diferentes  fases de la contratacion, en especial con la fase precontractual, para el seguimiento y control del cumplimiento de los requisitos minimos legales vigentes para la adjudicación y celebración de contratos.</t>
  </si>
  <si>
    <t>El lider del proceso de Gestión Logisitca Administrativa adopta  controles relacionados con la labor de seguimiento y control que cumplen los supervisores de los contratos para la recepción de bienes y servicios que se contraten, a través de verificaciones fisicas, devoluciones y pagos, y retroalimentación de las dependencias afectadas.</t>
  </si>
  <si>
    <t>El lider del proceso de Gestión Logisitca Administrativa adopta controles mediante las revistas fisicas mensuales y a los almacenes, por parte del personal nombrado y del Area de Costos. De igual forma, revistas aleatorias dentro de los movimientos mensuales por parte de la oficina de control interno y de la revisoría fiscal.</t>
  </si>
  <si>
    <t>El lider del proceso de Gestión Logisitca Administrativa adopta  controles mediante las revistas fisicas mensuales y aleatorias a los expedientes contractuales .</t>
  </si>
  <si>
    <t>El lider del proceso de Gestión Logisitca Administrativa adopta Revistas físicas mensuales a los inventarios de activos fijos y de control administrativo de las sedes.</t>
  </si>
  <si>
    <t>El lider del proceso de Gestión TIC verifica el cumplimiento del Manual de contrataciòn, supervisión e interventoria LA-M02 versión 4; de igual manera existen los tiempos de respuesta de los trámites contractuales y se garantiza el seguimiento periódico de los contratos y/o convenios. 
Se realiza el control de acceso y manipulacion de la información de los procesos de estructuración mediante las clausulas de confidencialidad en los contratos para cada una de las partes.</t>
  </si>
  <si>
    <t>El lider del proceso de Gestión TIC verifica la implementación de los Procedimientos automáticos de cruces de información o extracción de datos, al mismo tiempo se tiene protocolos de encriptacion de datos. 
Se realiza verificación de los procesos con los permisos necesarios que soporten la operación, mediante la asignación de los perfiles en los sistemas de información de acuerdo con las funciones que va a desempeñar.</t>
  </si>
  <si>
    <t>El lider del proceso de Gestión Financiera revisa, verifica y valida las obligaciones allegadas al grupo de gestión financiera con el lleno de los requisitos formales exigidos para el reconocimiento y pago de las cuentas por pagar de la entidad desde la parte presupuestal, contable y financiera.</t>
  </si>
  <si>
    <t>El lider del proceso de Gestión Financiera verifica la implementación de las auditorías de ingresos de forma permanente aplicando el procedimiento establecido para el efecto, conciliando las ventas diarias con los reportes de bancos y realizando el seguimiento a la facturación de los bienes y servicios vendidos y cuotas recaudadas a través de medios diferentes a las cajas pagadoras.</t>
  </si>
  <si>
    <t>El lider del proceso de Gestión Financiera verifica permanentemenre la aplicación de los procesos y procedimientos establecidos en el manual de políticas contables, directivas de cierre y demás lineamientos establecidos por los entes de control y auditoría interna para la preparación, presentación y publicación de información financiera</t>
  </si>
  <si>
    <t>Jefe Oficina Asesora de Planeaciòn</t>
  </si>
  <si>
    <t>El lider de proceso de Direccionamiento estratégico comunica a los funcionarios  y/o colaboradores  de la Oficina de Planeación que el ùnico canal para solicitar ajuste a los resultados (auditorias por parte de Control Interno, Revisorìa Fiscal y entes de control externos o sobre la informaciòn enviada a los diferentes entes) o informes de las diferentes áreas del Club, debe ser una comunicaciòn interna del responsable de proceso dirigido al Jefe de la Oficina Asesora de Planeaciòn, quien autoriza la viabilidad de los ajustes solicitados por los responsables de proceso. Una vez realizada la revisiòn y validaciòn de los mismos presentados ante la OAP, se hace un documento interno con firma de las partes (responsable del proceso y responsable de la OAP).
En caso de presentar inconsistencias en la informaciòn entregada y aprobada al Consejo Directivo, el Club Militar, tomarà las acciones disciplinarias a que halla lugar.</t>
  </si>
  <si>
    <t xml:space="preserve">El lider de proceso de Direccionamiento estratégico  realiza los análisis y justificaciones de las modificaciones presupuestales, de acuerdo la resultado del análisis genera un acto administrativo (debe tener adjunto los soportes que seràn las evidencias de los anàlisis y la justificaciòn del ajuste presupuestal). igualmente realizará seguimiento al cronograma de la programaciòn presupuestal, en caso de incumplimiento tomar las acciones pertinentes.
Mediante documento informar cuales fueron los motivos del incumplimiento al cronograma de la programaciòn presupuestal 
</t>
  </si>
  <si>
    <t>El lider del proceso Gestión del Socio implementará una  Politica con las directrices para el Proceso de Ingreso como Socio, se realizará revisión permanente a cada solicitud de ingreso con el fin de validar la veracidad del soporte documental presentado, consultando bases de datos, cajas pagadoras o fuentes de las diferentes Fuerzas Militares y Policia Nacional, se tendra soporte documental de las verificaciones. Se tomarán las acciones correspondientes en caso de evidenciarse falencias en el procedimiento respectivo de afiliación y los parámetros en el procedimiento del Software Institucional establecido en la Entidad.</t>
  </si>
  <si>
    <t>El lider del proceso Gestión del Socio implementará la  Política con las directrices  para la expedicion de carnets de intercambio de servicios de canjes, se realizará revisión permanente a cada solicitud de ingreso con el fin de validar la veracidad del soporte documental presentado, consultando bases de datos, cajas pagadoras o fuentes de las diferentes Fuerzas Militares y Policia Nacional, se tendra soporte documental de las verificaciones. Se tomarán las acciones correspondientes en caso de evidenciarse falencias en el procedimiento respectivo de afiliación y los parámetros en el procedimiento del Software Institucional establecido en la Entidad.</t>
  </si>
  <si>
    <t xml:space="preserve">El lider del proceso Gestión del Socio y el funcionario responsable del área de Atención al ciudadano realizaran permanentemente en reuniones periódicas la implementación del Procedimiento Tratamiento de las PQRSD y Protocolos de Canales de Atencion de la Atencion al Ciudadano establecidos y divulgados en la Pagina Web de la Entidad, verificando los tiempos correspondientes de respuesta y documentando las novedades en un informe de seguimiento. </t>
  </si>
  <si>
    <t>*El lider del proceso Alojamiento y el responsable dell área de reservas verifica  en el sistema la disponibilidad de acuerdo a la solicitud del socio.-  
 *Se verifica en base de datos que el socio este activo y que no tenga ninguna novedad. 
*En el sistema en el modulo maestro de reservas se diligencia el registro de reservas, se imprimen tres copias donde una es para caja, la segunda es para el socio y la tercera para el archivo.
*Después que el socio realiza el pago en caja, se confirma la reserva en el sistema, con este documento el socio se presenta en la sede para el respectivo check- in, en caso de ser invitado se le exige la carta de presentación por parte del socio y la fotocopia de cedula del socio titular, quien asume las responsabilidades de su invitado.</t>
  </si>
  <si>
    <t>*El lider del proceso Alojamiento verifica que de acuerdo a instructivo el funcionario de recepción debe realizar el registro del socio en el software, aplicar tarifa correspondiente, imprimir estado de cuenta y  solicitar al huésped como mínimo el pago anticipado de la primer noche o el pago de la totalidad del alojamiento. Este pago se recibe únicamente en tarjeta crédito o débito.
*Para liquidar la cuenta en el momento de la salida el recepcionista le entrega al cajero el estado de cuenta del cliente , quien verifica el anticipo con el numero  de cedula y de reserva, y despues causan el anticipo y verifican el pago y la reserva para ver si concuerda con el estado de cuenta 
*Se cruzan los anticipos  y se cierra la reserva, le entregan al cliente copia del estado de cuenta y una copia a recepcion anexando  copia del baucher de pago
*Se factura en el modulo del sistema causado de contabilidad y la copia se le entrega a recepción.
*El auditor de ingresos en contabilidad realiza periodicamente seguimiento a los pagos por anticipos y verifica la debida facturación de los servicios.</t>
  </si>
  <si>
    <t>El lider del proceso Alojamiento verifica con el personal a cargo el compromiso en la seguridad de la informacion, que cada uno tiene bajo su responsabilidad. periódicamente se encarga de revisar la implementación de los Manuales de usuarios, Procedimientos y Politicas de seguridad de la información y reportes del software SEVEN, recordando los impactos disciplinarios en casos de incumplimiento.</t>
  </si>
  <si>
    <t>El lider del proceso operacional de Alimentos y Bebidas  realiza seguimiento a las capacitacines del empleado en los valores de la entidad, en línea con los principios de los funcionarios publicos, como honestidad, respeto, compromiso, diligencia y justicia. Siendo interiorisados y adoptados en concordancia con el desarrollo de las actividades diarias. Ademas de apropiar la independencia frente a las relaciones personales y laborales, donde se comprenda que una no depende de la otra, sino que prima la relacion y las obligaciones con la entidad.</t>
  </si>
  <si>
    <t>El lider del proceso operacional de Alimentos y Bebidas y el responsable de cada área de producción llevara a cabo el Control diario de inventarios internos del Grupo Operacional de Alimentos y Bebidas, contempla la toma fisica de materias primas y productos , en los centros de produccion, y puntos de venta de acuerdo a la clasificacion de inventarios (ABC), para este caso se deben tomar las materias primas y productos de alto costo, y de alta rotación, compararlas con las salidas y ventas diarias y su posterior valorización para tener el control en un inventario permanente.</t>
  </si>
  <si>
    <t>El lider del proceso de Recreación y Deportes, verifica que la información suministrada por los responsables de las áreas deportivas y de las escuelas de formacion deportiva, cumpla con el diligenciamiento de los formatos de control, donde se deben relacionar los socios y los invitados con el número de factura de pago y numero de reserva realizada en el sistema SEVEN. Posteriormente el profesional responsable de la coordinación de deportes, aleatoriamente realiza el seguimiento en las áreas verificando la trazabilidad frente a lo plasmado en los formatos de control de áreas corresponda con los requisitos establecidos, acorde con la modalidad de pago mediante una auditoria que pemrmita verificar frente a sistema lo facturado y lo reservado.</t>
  </si>
  <si>
    <t>Elaborar el Procedimiento de Inventario Diario.
Efectuar el control de inventarios diariamente, que garantizará el control  de los productos y materia prima, con el fin de planificar pedidos, verificar stock,  medir su rotacion y evitar fugas causadas por Robo Hormiga.</t>
  </si>
  <si>
    <t xml:space="preserve">
Proceso de Alimentos y Bebidas, 
Area de Costos Grupo de Gestión Financiera.</t>
  </si>
  <si>
    <t>*Procedimiento de Inventarios Diarios.
* Reporte de inventarios diarios (conteo fisico).</t>
  </si>
  <si>
    <t>1.Socializar las Fichas Técnicas y Especificaciones Estándar con el personal del Grupo Operacional de Alimentos y Bebidas, Personal del Almacén de Alimentos y Bebidas.  
2. Exigir el cumplimiento del procedimiento de Producción de Alimentos en Cocina. 
3. Recalcar el correcto procedimiento en el recibo, almacenamiento y despacho de las Materias Primas y Productos.</t>
  </si>
  <si>
    <t xml:space="preserve">Grupo Operacional de Alimentos y Bebidas y Grupo de Gestión Administrativa ( Almacén General) </t>
  </si>
  <si>
    <t>* Ordenes de Salida del Almacén.
* Procedimiento producción de Alimentos en Cocina</t>
  </si>
  <si>
    <t>Capacitar al personal sobre los valores intitucionales, en línea con los principios de los funcionarios públicos, como honestidad, respeto, compromiso, diligencia y justicia. Siendo interiorisados y adoptados en concordancia con el desarrollo de las actividades diarias.</t>
  </si>
  <si>
    <t>Omitir hallazgos intencionalmente
para favorecer al auditado.</t>
  </si>
  <si>
    <t>Pese a estar en el alcance de la auditoria o seguimiento, no se informa una situación evidenciada, contraria a la Gestión de lo Publico</t>
  </si>
  <si>
    <t>Conflicto de interes no declarado por relación entre auditor y auditado.
Presión/soborno de un directivo de la entidad hacia un auditor para que no reporte los hallazgos de auditoría.</t>
  </si>
  <si>
    <t>Investigaciones disciplinarias,
penales o fiscales para el
Jefe de la Oficina de control interno y su equipo auditor.
Pérdida de credibilidad y de
confianza en la Entidad.</t>
  </si>
  <si>
    <t>Fraude interno</t>
  </si>
  <si>
    <t>Cada vez que se va a realizar una auditoria, el auditor presenta al Jefe de la OCI el plan de auditoria para la revision y aprobacion, en el cual se establece el Objetivo, Alcance, Asignación de recursos y el Programa de trabajo.
Terminada la auditoria, el JOCI confronta los resultados del informe de auditoria frente al Plan de auditoria aprobado. En caso de encontrar información faltante, se solicita al auditor por correo la información y poder continuar con el proceso de cierre de la auditroria.</t>
  </si>
  <si>
    <t>Registro Material</t>
  </si>
  <si>
    <t>Realizar capacitación a los funcionarios de la Oficina de Control Interno frente al procedimiento de auditorías internas y los lineamientos emitidos por el Departamento administrativo de la función pública.</t>
  </si>
  <si>
    <t xml:space="preserve">Jefe Oficina de control Interno </t>
  </si>
  <si>
    <t>Registro de asistencia.
Memorias de la Capacitacion.</t>
  </si>
  <si>
    <t>30 de Enero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</si>
</sst>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1" x14ac:knownFonts="1">
    <font>
      <sz val="11"/>
      <color theme="1"/>
      <name val="Calibri"/>
      <family val="2"/>
      <scheme val="minor"/>
    </font>
    <font>
      <sz val="12"/>
      <color theme="1"/>
      <name val="Arial Narrow"/>
      <family val="2"/>
    </font>
    <font>
      <b/>
      <sz val="12"/>
      <name val="Arial Narrow"/>
      <family val="2"/>
    </font>
    <font>
      <b/>
      <sz val="12"/>
      <color rgb="FF000000"/>
      <name val="Arial Narrow"/>
      <family val="2"/>
    </font>
    <font>
      <sz val="12"/>
      <color rgb="FF000000"/>
      <name val="Arial Narrow"/>
      <family val="2"/>
    </font>
    <font>
      <b/>
      <sz val="12"/>
      <color rgb="FFF07F09"/>
      <name val="Arial Narrow"/>
      <family val="2"/>
    </font>
    <font>
      <sz val="11"/>
      <color theme="1"/>
      <name val="Calibri"/>
      <family val="2"/>
      <scheme val="minor"/>
    </font>
    <font>
      <b/>
      <sz val="12"/>
      <color theme="0"/>
      <name val="Arial Narrow"/>
      <family val="2"/>
    </font>
    <font>
      <sz val="12"/>
      <color theme="0"/>
      <name val="Arial Narrow"/>
      <family val="2"/>
    </font>
    <font>
      <b/>
      <sz val="9"/>
      <color indexed="81"/>
      <name val="Tahoma"/>
      <family val="2"/>
    </font>
    <font>
      <sz val="9"/>
      <color indexed="81"/>
      <name val="Tahoma"/>
      <family val="2"/>
    </font>
    <font>
      <b/>
      <i/>
      <u/>
      <sz val="9"/>
      <color indexed="81"/>
      <name val="Tahoma"/>
      <family val="2"/>
    </font>
    <font>
      <b/>
      <u/>
      <sz val="9"/>
      <color indexed="81"/>
      <name val="Tahoma"/>
      <family val="2"/>
    </font>
    <font>
      <b/>
      <sz val="11"/>
      <color rgb="FF000000"/>
      <name val="Arial Narrow"/>
      <family val="2"/>
    </font>
    <font>
      <sz val="11"/>
      <color theme="1"/>
      <name val="Arial Narrow"/>
      <family val="2"/>
    </font>
    <font>
      <b/>
      <sz val="12"/>
      <color theme="1"/>
      <name val="Arial Narrow"/>
      <family val="2"/>
    </font>
    <font>
      <b/>
      <sz val="11"/>
      <color theme="1"/>
      <name val="Arial Narrow"/>
      <family val="2"/>
    </font>
    <font>
      <b/>
      <sz val="14"/>
      <color rgb="FFFF0000"/>
      <name val="Arial Narrow"/>
      <family val="2"/>
    </font>
    <font>
      <sz val="11"/>
      <color rgb="FF0070C0"/>
      <name val="Arial Narrow"/>
      <family val="2"/>
    </font>
    <font>
      <b/>
      <sz val="11"/>
      <color theme="0"/>
      <name val="Arial Narrow"/>
      <family val="2"/>
    </font>
    <font>
      <sz val="11"/>
      <color rgb="FF000000"/>
      <name val="Arial Narrow"/>
      <family val="2"/>
    </font>
    <font>
      <sz val="11"/>
      <color rgb="FFFFFFFF"/>
      <name val="Arial Narrow"/>
      <family val="2"/>
    </font>
    <font>
      <b/>
      <sz val="11"/>
      <color rgb="FF0000FF"/>
      <name val="Arial Narrow"/>
      <family val="2"/>
    </font>
    <font>
      <b/>
      <sz val="10"/>
      <name val="Arial Narrow"/>
      <family val="2"/>
    </font>
    <font>
      <sz val="11"/>
      <color indexed="8"/>
      <name val="Calibri"/>
      <family val="2"/>
    </font>
    <font>
      <sz val="10"/>
      <name val="Arial"/>
      <family val="2"/>
    </font>
    <font>
      <sz val="10"/>
      <color rgb="FF000000"/>
      <name val="Arial Narrow"/>
      <family val="2"/>
    </font>
    <font>
      <sz val="10"/>
      <color theme="1"/>
      <name val="Arial Narrow"/>
      <family val="2"/>
    </font>
    <font>
      <sz val="12"/>
      <color indexed="8"/>
      <name val="Arial Narrow"/>
      <family val="2"/>
    </font>
    <font>
      <sz val="12"/>
      <name val="Arial Narrow"/>
      <family val="2"/>
    </font>
    <font>
      <sz val="12"/>
      <color theme="1"/>
      <name val="Calibri"/>
      <family val="2"/>
      <scheme val="minor"/>
    </font>
  </fonts>
  <fills count="23">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D6427"/>
        <bgColor indexed="64"/>
      </patternFill>
    </fill>
    <fill>
      <patternFill patternType="solid">
        <fgColor rgb="FFFF6600"/>
        <bgColor indexed="64"/>
      </patternFill>
    </fill>
    <fill>
      <patternFill patternType="solid">
        <fgColor rgb="FFFFC00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rgb="FFFC7404"/>
        <bgColor indexed="64"/>
      </patternFill>
    </fill>
    <fill>
      <patternFill patternType="solid">
        <fgColor rgb="FFFCD5B4"/>
        <bgColor indexed="64"/>
      </patternFill>
    </fill>
    <fill>
      <patternFill patternType="solid">
        <fgColor theme="4" tint="-0.499984740745262"/>
        <bgColor indexed="64"/>
      </patternFill>
    </fill>
    <fill>
      <patternFill patternType="solid">
        <fgColor rgb="FFBFBFBF"/>
        <bgColor indexed="64"/>
      </patternFill>
    </fill>
    <fill>
      <patternFill patternType="solid">
        <fgColor rgb="FFFFFF66"/>
        <bgColor indexed="64"/>
      </patternFill>
    </fill>
    <fill>
      <patternFill patternType="solid">
        <fgColor theme="7"/>
        <bgColor indexed="64"/>
      </patternFill>
    </fill>
    <fill>
      <patternFill patternType="solid">
        <fgColor rgb="FF00B050"/>
        <bgColor indexed="64"/>
      </patternFill>
    </fill>
    <fill>
      <patternFill patternType="solid">
        <fgColor theme="4" tint="0.59999389629810485"/>
        <bgColor indexed="64"/>
      </patternFill>
    </fill>
    <fill>
      <patternFill patternType="solid">
        <fgColor theme="7"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Dashed">
        <color rgb="FFE26B0A"/>
      </left>
      <right style="mediumDashed">
        <color rgb="FFE26B0A"/>
      </right>
      <top style="mediumDashed">
        <color rgb="FFE26B0A"/>
      </top>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dotted">
        <color rgb="FFF79646"/>
      </left>
      <right/>
      <top style="dotted">
        <color rgb="FFF79646"/>
      </top>
      <bottom style="dotted">
        <color rgb="FFF79646"/>
      </bottom>
      <diagonal/>
    </border>
    <border>
      <left style="thin">
        <color indexed="64"/>
      </left>
      <right/>
      <top style="medium">
        <color indexed="64"/>
      </top>
      <bottom/>
      <diagonal/>
    </border>
    <border>
      <left/>
      <right style="thin">
        <color indexed="64"/>
      </right>
      <top style="medium">
        <color indexed="64"/>
      </top>
      <bottom/>
      <diagonal/>
    </border>
    <border>
      <left style="dotted">
        <color rgb="FFF79646"/>
      </left>
      <right/>
      <top/>
      <bottom style="dotted">
        <color rgb="FFF79646"/>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s>
  <cellStyleXfs count="6">
    <xf numFmtId="0" fontId="0" fillId="0" borderId="0"/>
    <xf numFmtId="9" fontId="6" fillId="0" borderId="0" applyFont="0" applyFill="0" applyBorder="0" applyAlignment="0" applyProtection="0"/>
    <xf numFmtId="0" fontId="24" fillId="0" borderId="0"/>
    <xf numFmtId="0" fontId="6" fillId="0" borderId="0"/>
    <xf numFmtId="0" fontId="25" fillId="0" borderId="0"/>
    <xf numFmtId="43" fontId="6" fillId="0" borderId="0" applyFont="0" applyFill="0" applyBorder="0" applyAlignment="0" applyProtection="0"/>
  </cellStyleXfs>
  <cellXfs count="200">
    <xf numFmtId="0" fontId="0" fillId="0" borderId="0" xfId="0"/>
    <xf numFmtId="0" fontId="3" fillId="5" borderId="5" xfId="0" applyFont="1" applyFill="1" applyBorder="1" applyAlignment="1" applyProtection="1">
      <alignment horizontal="center" vertical="center" textRotation="90" wrapText="1"/>
      <protection locked="0"/>
    </xf>
    <xf numFmtId="0" fontId="3" fillId="5" borderId="5" xfId="0" applyFont="1" applyFill="1" applyBorder="1" applyAlignment="1" applyProtection="1">
      <alignment horizontal="center" vertical="center" wrapText="1"/>
      <protection locked="0"/>
    </xf>
    <xf numFmtId="0" fontId="7" fillId="6" borderId="0" xfId="0" applyFont="1" applyFill="1" applyBorder="1" applyAlignment="1" applyProtection="1">
      <alignment horizontal="center" vertical="center" wrapText="1"/>
      <protection locked="0"/>
    </xf>
    <xf numFmtId="0" fontId="1" fillId="7" borderId="0" xfId="0" quotePrefix="1" applyFont="1" applyFill="1" applyBorder="1" applyAlignment="1" applyProtection="1">
      <alignment horizontal="center" vertical="center" wrapText="1"/>
      <protection locked="0"/>
    </xf>
    <xf numFmtId="9" fontId="1" fillId="0" borderId="0" xfId="1" applyNumberFormat="1" applyFont="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1" fillId="6" borderId="0"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0" xfId="0" applyFont="1" applyFill="1" applyBorder="1" applyAlignment="1">
      <alignment horizontal="center" vertical="center" wrapText="1"/>
    </xf>
    <xf numFmtId="0" fontId="1" fillId="9" borderId="0" xfId="0" applyFont="1" applyFill="1" applyBorder="1" applyAlignment="1" applyProtection="1">
      <alignment horizontal="center" vertical="center" wrapText="1"/>
      <protection locked="0"/>
    </xf>
    <xf numFmtId="0" fontId="1" fillId="10" borderId="0" xfId="0" applyFont="1" applyFill="1" applyBorder="1" applyAlignment="1">
      <alignment horizontal="center" vertical="center" wrapText="1"/>
    </xf>
    <xf numFmtId="0" fontId="1" fillId="8" borderId="0" xfId="0" applyFont="1" applyFill="1" applyBorder="1" applyAlignment="1" applyProtection="1">
      <alignment horizontal="center" vertical="center" wrapText="1"/>
      <protection locked="0"/>
    </xf>
    <xf numFmtId="0" fontId="8" fillId="8" borderId="0" xfId="0" applyFont="1" applyFill="1" applyBorder="1" applyAlignment="1">
      <alignment horizontal="center" vertical="center" wrapText="1"/>
    </xf>
    <xf numFmtId="0" fontId="1" fillId="0" borderId="0" xfId="0" applyFont="1" applyBorder="1" applyAlignment="1" applyProtection="1">
      <alignment wrapText="1"/>
      <protection locked="0"/>
    </xf>
    <xf numFmtId="0" fontId="1" fillId="0" borderId="21" xfId="0" applyFont="1" applyBorder="1" applyAlignment="1" applyProtection="1">
      <alignment vertical="center" wrapText="1"/>
      <protection locked="0"/>
    </xf>
    <xf numFmtId="0" fontId="2" fillId="5" borderId="27"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2" fillId="4" borderId="29"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30" xfId="0" applyFont="1" applyFill="1" applyBorder="1" applyAlignment="1" applyProtection="1">
      <alignment horizontal="center" vertical="center" wrapText="1"/>
      <protection locked="0"/>
    </xf>
    <xf numFmtId="0" fontId="13" fillId="15" borderId="31" xfId="0" applyFont="1" applyFill="1" applyBorder="1" applyAlignment="1">
      <alignment vertical="center" wrapText="1"/>
    </xf>
    <xf numFmtId="0" fontId="14" fillId="0" borderId="0" xfId="0" applyFont="1"/>
    <xf numFmtId="0" fontId="4"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locked="0"/>
    </xf>
    <xf numFmtId="9" fontId="1" fillId="0" borderId="1" xfId="1"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9" fontId="1" fillId="0" borderId="1" xfId="0" applyNumberFormat="1" applyFont="1" applyBorder="1" applyAlignment="1" applyProtection="1">
      <alignment horizontal="center" vertical="center" wrapText="1"/>
      <protection locked="0"/>
    </xf>
    <xf numFmtId="0" fontId="4" fillId="0" borderId="11" xfId="0" applyFont="1" applyBorder="1" applyAlignment="1">
      <alignment horizontal="left" vertical="center" wrapText="1"/>
    </xf>
    <xf numFmtId="0" fontId="1" fillId="0" borderId="0" xfId="0" applyFont="1" applyFill="1" applyBorder="1" applyAlignment="1" applyProtection="1">
      <alignment horizontal="center" vertical="center" wrapText="1"/>
      <protection locked="0"/>
    </xf>
    <xf numFmtId="9" fontId="1" fillId="0" borderId="0" xfId="0" applyNumberFormat="1" applyFont="1" applyFill="1" applyBorder="1" applyAlignment="1" applyProtection="1">
      <alignment horizontal="center" vertical="center" wrapText="1"/>
      <protection locked="0"/>
    </xf>
    <xf numFmtId="9" fontId="1" fillId="0" borderId="0" xfId="0" applyNumberFormat="1" applyFont="1" applyBorder="1" applyAlignment="1" applyProtection="1">
      <alignment horizontal="center" vertical="center" wrapText="1"/>
      <protection locked="0"/>
    </xf>
    <xf numFmtId="0" fontId="1" fillId="7" borderId="0"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5" fillId="0" borderId="0" xfId="0" applyFont="1" applyBorder="1" applyAlignment="1" applyProtection="1">
      <alignment wrapText="1"/>
      <protection locked="0"/>
    </xf>
    <xf numFmtId="0" fontId="4" fillId="0" borderId="1" xfId="0" applyNumberFormat="1" applyFont="1" applyBorder="1" applyAlignment="1">
      <alignment horizontal="center" vertical="center" wrapText="1"/>
    </xf>
    <xf numFmtId="0" fontId="14" fillId="0" borderId="0" xfId="0" applyFont="1" applyAlignment="1">
      <alignment horizontal="center"/>
    </xf>
    <xf numFmtId="0" fontId="14" fillId="0" borderId="1" xfId="0" applyFont="1" applyBorder="1" applyAlignment="1">
      <alignment horizontal="center"/>
    </xf>
    <xf numFmtId="0" fontId="14" fillId="0" borderId="1" xfId="0" applyFont="1" applyBorder="1" applyAlignment="1">
      <alignment horizontal="center" vertical="center"/>
    </xf>
    <xf numFmtId="0" fontId="16" fillId="6" borderId="1" xfId="0" applyFont="1" applyFill="1" applyBorder="1" applyAlignment="1">
      <alignment horizontal="center"/>
    </xf>
    <xf numFmtId="0" fontId="19" fillId="16" borderId="1" xfId="0" applyFont="1" applyFill="1" applyBorder="1" applyAlignment="1">
      <alignment horizontal="center"/>
    </xf>
    <xf numFmtId="0" fontId="16" fillId="3" borderId="1" xfId="0" applyFont="1" applyFill="1" applyBorder="1" applyAlignment="1">
      <alignment horizontal="center"/>
    </xf>
    <xf numFmtId="0" fontId="20" fillId="7" borderId="32" xfId="0" applyFont="1" applyFill="1" applyBorder="1" applyAlignment="1">
      <alignment horizontal="center" vertical="center" wrapText="1" readingOrder="1"/>
    </xf>
    <xf numFmtId="0" fontId="20" fillId="18" borderId="33" xfId="0" applyFont="1" applyFill="1" applyBorder="1" applyAlignment="1">
      <alignment horizontal="center" vertical="center" wrapText="1" readingOrder="1"/>
    </xf>
    <xf numFmtId="0" fontId="20" fillId="11" borderId="33" xfId="0" applyFont="1" applyFill="1" applyBorder="1" applyAlignment="1">
      <alignment horizontal="center" vertical="center" wrapText="1" readingOrder="1"/>
    </xf>
    <xf numFmtId="0" fontId="21" fillId="8" borderId="33" xfId="0" applyFont="1" applyFill="1" applyBorder="1" applyAlignment="1">
      <alignment horizontal="center" vertical="center" wrapText="1" readingOrder="1"/>
    </xf>
    <xf numFmtId="0" fontId="18" fillId="0" borderId="0" xfId="0" applyFont="1" applyBorder="1" applyAlignment="1">
      <alignment horizontal="left" vertical="top" wrapText="1"/>
    </xf>
    <xf numFmtId="0" fontId="14" fillId="0" borderId="0" xfId="0" applyFont="1" applyBorder="1"/>
    <xf numFmtId="0" fontId="20" fillId="18" borderId="34" xfId="0" applyFont="1" applyFill="1" applyBorder="1" applyAlignment="1">
      <alignment horizontal="center" vertical="center" wrapText="1" readingOrder="1"/>
    </xf>
    <xf numFmtId="0" fontId="20" fillId="11" borderId="34" xfId="0" applyFont="1" applyFill="1" applyBorder="1" applyAlignment="1">
      <alignment horizontal="center" vertical="center" wrapText="1" readingOrder="1"/>
    </xf>
    <xf numFmtId="0" fontId="21" fillId="8" borderId="34" xfId="0" applyFont="1" applyFill="1" applyBorder="1" applyAlignment="1">
      <alignment horizontal="center" vertical="center" wrapText="1" readingOrder="1"/>
    </xf>
    <xf numFmtId="0" fontId="13" fillId="17" borderId="1" xfId="0" applyFont="1" applyFill="1" applyBorder="1" applyAlignment="1">
      <alignment horizontal="center" vertical="center" wrapText="1" readingOrder="1"/>
    </xf>
    <xf numFmtId="0" fontId="20" fillId="0" borderId="1" xfId="0" applyFont="1" applyBorder="1" applyAlignment="1">
      <alignment horizontal="center" vertical="center" wrapText="1" readingOrder="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3" fillId="19" borderId="5" xfId="0" applyFont="1" applyFill="1" applyBorder="1" applyAlignment="1" applyProtection="1">
      <alignment horizontal="center" vertical="center" textRotation="90" wrapText="1"/>
      <protection locked="0"/>
    </xf>
    <xf numFmtId="9" fontId="1" fillId="4" borderId="1" xfId="0" applyNumberFormat="1" applyFont="1" applyFill="1" applyBorder="1" applyAlignment="1" applyProtection="1">
      <alignment horizontal="center" vertical="center" wrapText="1"/>
      <protection locked="0"/>
    </xf>
    <xf numFmtId="9" fontId="20" fillId="7" borderId="37" xfId="1" applyFont="1" applyFill="1" applyBorder="1" applyAlignment="1">
      <alignment horizontal="center" vertical="center" wrapText="1" readingOrder="1"/>
    </xf>
    <xf numFmtId="0" fontId="20" fillId="0" borderId="1" xfId="0" applyFont="1" applyBorder="1" applyAlignment="1">
      <alignment horizontal="justify" vertical="center" wrapText="1" readingOrder="1"/>
    </xf>
    <xf numFmtId="0" fontId="20" fillId="20" borderId="33" xfId="0" applyFont="1" applyFill="1" applyBorder="1" applyAlignment="1">
      <alignment horizontal="center" vertical="center" wrapText="1" readingOrder="1"/>
    </xf>
    <xf numFmtId="9" fontId="20" fillId="20" borderId="34" xfId="1" applyFont="1" applyFill="1" applyBorder="1" applyAlignment="1">
      <alignment horizontal="center" vertical="center" wrapText="1" readingOrder="1"/>
    </xf>
    <xf numFmtId="9" fontId="20" fillId="18" borderId="34" xfId="1" applyFont="1" applyFill="1" applyBorder="1" applyAlignment="1">
      <alignment horizontal="center" vertical="center" wrapText="1" readingOrder="1"/>
    </xf>
    <xf numFmtId="9" fontId="20" fillId="11" borderId="34" xfId="1" applyFont="1" applyFill="1" applyBorder="1" applyAlignment="1">
      <alignment horizontal="center" vertical="center" wrapText="1" readingOrder="1"/>
    </xf>
    <xf numFmtId="9" fontId="21" fillId="8" borderId="34" xfId="1" applyFont="1" applyFill="1" applyBorder="1" applyAlignment="1">
      <alignment horizontal="center" vertical="center" wrapText="1" readingOrder="1"/>
    </xf>
    <xf numFmtId="0" fontId="3" fillId="5" borderId="5"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9" fontId="27" fillId="0" borderId="1" xfId="1" applyFont="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0" fontId="26" fillId="0" borderId="10" xfId="0" applyFont="1" applyBorder="1" applyAlignment="1">
      <alignment horizontal="center" vertical="center"/>
    </xf>
    <xf numFmtId="9" fontId="27" fillId="4" borderId="1" xfId="0" applyNumberFormat="1" applyFont="1" applyFill="1" applyBorder="1" applyAlignment="1" applyProtection="1">
      <alignment horizontal="center" vertical="center" wrapText="1"/>
      <protection locked="0"/>
    </xf>
    <xf numFmtId="0" fontId="26" fillId="0" borderId="11" xfId="0" applyFont="1" applyBorder="1" applyAlignment="1">
      <alignment horizontal="center" vertical="center"/>
    </xf>
    <xf numFmtId="0" fontId="1" fillId="0" borderId="0" xfId="0" applyFont="1" applyBorder="1" applyAlignment="1" applyProtection="1">
      <alignment horizontal="center" vertical="center" wrapText="1"/>
      <protection locked="0"/>
    </xf>
    <xf numFmtId="0" fontId="4" fillId="0" borderId="10" xfId="0" applyFont="1" applyBorder="1" applyAlignment="1">
      <alignment horizontal="center" vertical="center"/>
    </xf>
    <xf numFmtId="0" fontId="29" fillId="0" borderId="8" xfId="0" applyFont="1" applyBorder="1" applyAlignment="1">
      <alignment horizontal="justify" vertical="center" wrapText="1"/>
    </xf>
    <xf numFmtId="0" fontId="4" fillId="0" borderId="8" xfId="0" applyFont="1" applyBorder="1" applyAlignment="1">
      <alignment horizontal="center" vertical="center"/>
    </xf>
    <xf numFmtId="0" fontId="1" fillId="0" borderId="8" xfId="0" applyFont="1" applyBorder="1" applyAlignment="1" applyProtection="1">
      <alignment horizontal="center" vertical="center" wrapText="1"/>
      <protection locked="0"/>
    </xf>
    <xf numFmtId="9" fontId="29" fillId="0" borderId="1" xfId="1" applyFont="1" applyBorder="1" applyAlignment="1" applyProtection="1">
      <alignment horizontal="center" vertical="center" wrapText="1"/>
      <protection locked="0"/>
    </xf>
    <xf numFmtId="0" fontId="4" fillId="0" borderId="27" xfId="0" applyFont="1" applyBorder="1" applyAlignment="1">
      <alignment horizontal="left" vertical="center" wrapText="1"/>
    </xf>
    <xf numFmtId="0" fontId="4" fillId="0" borderId="6" xfId="0" applyFont="1" applyBorder="1" applyAlignment="1">
      <alignment horizontal="left" vertical="center" wrapText="1"/>
    </xf>
    <xf numFmtId="14" fontId="1" fillId="0" borderId="6" xfId="0" applyNumberFormat="1" applyFont="1" applyBorder="1" applyAlignment="1" applyProtection="1">
      <alignment horizontal="center" vertical="center" wrapText="1"/>
      <protection locked="0"/>
    </xf>
    <xf numFmtId="0" fontId="1" fillId="0" borderId="6" xfId="0" applyFont="1" applyFill="1" applyBorder="1" applyAlignment="1" applyProtection="1">
      <alignment horizontal="left" vertical="center" wrapText="1"/>
      <protection locked="0"/>
    </xf>
    <xf numFmtId="0" fontId="1" fillId="0" borderId="16"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4" fillId="0" borderId="8" xfId="0" applyFont="1" applyBorder="1" applyAlignment="1">
      <alignment horizontal="justify" vertical="center" wrapText="1"/>
    </xf>
    <xf numFmtId="15" fontId="1" fillId="0" borderId="1" xfId="0" applyNumberFormat="1"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6" xfId="0" applyFont="1" applyBorder="1" applyAlignment="1">
      <alignment horizontal="justify" vertical="center" wrapText="1"/>
    </xf>
    <xf numFmtId="0" fontId="4" fillId="0" borderId="6" xfId="0" applyFont="1" applyBorder="1" applyAlignment="1">
      <alignment horizontal="center" vertical="center"/>
    </xf>
    <xf numFmtId="0" fontId="29" fillId="0" borderId="1" xfId="0" applyFont="1" applyBorder="1" applyAlignment="1">
      <alignment horizontal="center" vertical="center" wrapText="1"/>
    </xf>
    <xf numFmtId="14" fontId="1" fillId="0" borderId="6" xfId="0" applyNumberFormat="1"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29" fillId="0" borderId="1" xfId="0" applyNumberFormat="1" applyFont="1" applyBorder="1" applyAlignment="1">
      <alignment horizontal="center" vertical="center" wrapText="1"/>
    </xf>
    <xf numFmtId="0" fontId="29" fillId="0" borderId="1" xfId="0" applyFont="1" applyFill="1" applyBorder="1" applyAlignment="1">
      <alignment horizontal="justify" vertical="center" wrapText="1"/>
    </xf>
    <xf numFmtId="0" fontId="26" fillId="0" borderId="27" xfId="0" applyFont="1" applyBorder="1" applyAlignment="1">
      <alignment horizontal="center" vertical="center"/>
    </xf>
    <xf numFmtId="0" fontId="29" fillId="0" borderId="6" xfId="0" applyFont="1" applyBorder="1" applyAlignment="1" applyProtection="1">
      <alignment horizontal="center" vertical="center" wrapText="1"/>
      <protection locked="0"/>
    </xf>
    <xf numFmtId="0" fontId="29" fillId="0" borderId="40" xfId="0" applyFont="1" applyBorder="1" applyAlignment="1">
      <alignment horizontal="justify" vertical="center" wrapText="1"/>
    </xf>
    <xf numFmtId="0" fontId="29" fillId="0" borderId="1" xfId="0" applyFont="1" applyBorder="1" applyAlignment="1">
      <alignment horizontal="justify" vertical="center" wrapText="1"/>
    </xf>
    <xf numFmtId="15" fontId="1" fillId="0" borderId="6" xfId="0" applyNumberFormat="1" applyFont="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4" fillId="0" borderId="25" xfId="0" applyFont="1" applyBorder="1" applyAlignment="1">
      <alignment horizontal="center" vertical="center" wrapText="1"/>
    </xf>
    <xf numFmtId="0" fontId="1" fillId="0" borderId="25" xfId="0" applyFont="1" applyBorder="1" applyAlignment="1" applyProtection="1">
      <alignment horizontal="center" vertical="center" wrapText="1"/>
      <protection locked="0"/>
    </xf>
    <xf numFmtId="0" fontId="4" fillId="0" borderId="25" xfId="0" applyNumberFormat="1" applyFont="1" applyBorder="1" applyAlignment="1">
      <alignment horizontal="center" vertical="center" wrapText="1"/>
    </xf>
    <xf numFmtId="9" fontId="1" fillId="0" borderId="25" xfId="1" applyFont="1" applyBorder="1" applyAlignment="1" applyProtection="1">
      <alignment vertical="center" wrapText="1"/>
      <protection locked="0"/>
    </xf>
    <xf numFmtId="0" fontId="27" fillId="0" borderId="5" xfId="0" applyFont="1" applyBorder="1" applyAlignment="1" applyProtection="1">
      <alignment horizontal="center" vertical="center" wrapText="1"/>
      <protection locked="0"/>
    </xf>
    <xf numFmtId="0" fontId="1" fillId="0" borderId="40" xfId="0" applyFont="1" applyBorder="1" applyAlignment="1">
      <alignment horizontal="justify" vertical="center" wrapText="1"/>
    </xf>
    <xf numFmtId="0" fontId="29" fillId="0" borderId="6" xfId="0" applyFont="1" applyFill="1" applyBorder="1" applyAlignment="1">
      <alignment horizontal="justify" vertical="center" wrapText="1"/>
    </xf>
    <xf numFmtId="0" fontId="1" fillId="0" borderId="1" xfId="0" applyFont="1" applyBorder="1" applyAlignment="1">
      <alignment horizontal="justify" vertical="center" wrapText="1"/>
    </xf>
    <xf numFmtId="0" fontId="4" fillId="0" borderId="40" xfId="0" applyFont="1" applyBorder="1" applyAlignment="1">
      <alignment horizontal="center" vertical="center"/>
    </xf>
    <xf numFmtId="0" fontId="1" fillId="0" borderId="40" xfId="0" applyFont="1" applyBorder="1" applyAlignment="1" applyProtection="1">
      <alignment horizontal="center" vertical="center" wrapText="1"/>
      <protection locked="0"/>
    </xf>
    <xf numFmtId="0" fontId="30" fillId="0" borderId="1" xfId="0" applyFont="1" applyBorder="1" applyAlignment="1">
      <alignment horizontal="center" vertical="center"/>
    </xf>
    <xf numFmtId="9" fontId="29" fillId="0" borderId="1" xfId="0" applyNumberFormat="1"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29" fillId="0" borderId="27" xfId="0" applyFont="1" applyBorder="1" applyAlignment="1">
      <alignment horizontal="left" vertical="center" wrapText="1"/>
    </xf>
    <xf numFmtId="0" fontId="1" fillId="0" borderId="0" xfId="0" applyFont="1" applyBorder="1" applyAlignment="1" applyProtection="1">
      <alignment horizontal="center" vertical="center" wrapText="1"/>
      <protection locked="0"/>
    </xf>
    <xf numFmtId="49" fontId="4" fillId="0" borderId="1" xfId="0" applyNumberFormat="1" applyFont="1" applyBorder="1" applyAlignment="1">
      <alignment horizontal="justify" vertical="center" wrapText="1"/>
    </xf>
    <xf numFmtId="9" fontId="1" fillId="0" borderId="8" xfId="0" applyNumberFormat="1" applyFont="1" applyBorder="1" applyAlignment="1" applyProtection="1">
      <alignment horizontal="center" vertical="center" wrapText="1"/>
      <protection locked="0"/>
    </xf>
    <xf numFmtId="9" fontId="1" fillId="4" borderId="8" xfId="0" applyNumberFormat="1" applyFont="1" applyFill="1" applyBorder="1" applyAlignment="1" applyProtection="1">
      <alignment horizontal="center" vertical="center" wrapText="1"/>
      <protection locked="0"/>
    </xf>
    <xf numFmtId="9" fontId="1" fillId="0" borderId="41" xfId="0" applyNumberFormat="1" applyFont="1" applyBorder="1" applyAlignment="1" applyProtection="1">
      <alignment horizontal="center" vertical="center" wrapText="1"/>
      <protection locked="0"/>
    </xf>
    <xf numFmtId="9" fontId="29" fillId="0" borderId="8" xfId="1" applyFont="1" applyBorder="1" applyAlignment="1" applyProtection="1">
      <alignment horizontal="center" vertical="center" wrapText="1"/>
      <protection locked="0"/>
    </xf>
    <xf numFmtId="0" fontId="15" fillId="0" borderId="11" xfId="0" applyFont="1" applyBorder="1" applyAlignment="1" applyProtection="1">
      <alignment horizontal="center" vertical="center" textRotation="90" wrapText="1"/>
      <protection locked="0"/>
    </xf>
    <xf numFmtId="0" fontId="2" fillId="0" borderId="11" xfId="0" applyFont="1" applyBorder="1" applyAlignment="1" applyProtection="1">
      <alignment horizontal="center" vertical="center" textRotation="90" wrapText="1"/>
      <protection locked="0"/>
    </xf>
    <xf numFmtId="0" fontId="15" fillId="0" borderId="11" xfId="0" applyFont="1" applyBorder="1" applyAlignment="1" applyProtection="1">
      <alignment vertical="center" textRotation="90" wrapText="1"/>
      <protection locked="0"/>
    </xf>
    <xf numFmtId="9" fontId="1" fillId="0" borderId="5" xfId="1" applyFont="1" applyBorder="1" applyAlignment="1" applyProtection="1">
      <alignment horizontal="center" vertical="center" wrapText="1"/>
      <protection locked="0"/>
    </xf>
    <xf numFmtId="0" fontId="15" fillId="0" borderId="11" xfId="0" applyFont="1" applyBorder="1" applyAlignment="1" applyProtection="1">
      <alignment horizontal="center" vertical="center" textRotation="90" wrapText="1"/>
      <protection locked="0"/>
    </xf>
    <xf numFmtId="0" fontId="15" fillId="0" borderId="24" xfId="0" applyFont="1" applyBorder="1" applyAlignment="1" applyProtection="1">
      <alignment horizontal="center" vertical="center" textRotation="90" wrapText="1"/>
      <protection locked="0"/>
    </xf>
    <xf numFmtId="0" fontId="15" fillId="0" borderId="18" xfId="0" applyFont="1" applyBorder="1" applyAlignment="1" applyProtection="1">
      <alignment horizontal="center" wrapText="1"/>
      <protection locked="0"/>
    </xf>
    <xf numFmtId="0" fontId="15" fillId="0" borderId="19" xfId="0" applyFont="1" applyBorder="1" applyAlignment="1" applyProtection="1">
      <alignment horizontal="center" wrapText="1"/>
      <protection locked="0"/>
    </xf>
    <xf numFmtId="0" fontId="3" fillId="0" borderId="1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2" fillId="14" borderId="10" xfId="0" applyFont="1" applyFill="1" applyBorder="1" applyAlignment="1" applyProtection="1">
      <alignment horizontal="center" vertical="center" wrapText="1"/>
      <protection locked="0"/>
    </xf>
    <xf numFmtId="0" fontId="2" fillId="14" borderId="8" xfId="0" applyFont="1" applyFill="1" applyBorder="1" applyAlignment="1" applyProtection="1">
      <alignment horizontal="center" vertical="center" wrapText="1"/>
      <protection locked="0"/>
    </xf>
    <xf numFmtId="0" fontId="2" fillId="14" borderId="23"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textRotation="90" wrapText="1"/>
      <protection locked="0"/>
    </xf>
    <xf numFmtId="0" fontId="23" fillId="4" borderId="1" xfId="0" applyFont="1" applyFill="1" applyBorder="1" applyAlignment="1" applyProtection="1">
      <alignment horizontal="center" vertical="center" wrapText="1"/>
      <protection locked="0"/>
    </xf>
    <xf numFmtId="0" fontId="23" fillId="21" borderId="1" xfId="0" applyFont="1" applyFill="1" applyBorder="1" applyAlignment="1">
      <alignment horizontal="center" vertical="center" textRotation="90" wrapText="1"/>
    </xf>
    <xf numFmtId="0" fontId="3" fillId="0" borderId="0" xfId="0" applyFont="1" applyFill="1" applyBorder="1" applyAlignment="1" applyProtection="1">
      <alignment horizontal="center" vertical="center" wrapText="1"/>
      <protection locked="0"/>
    </xf>
    <xf numFmtId="0" fontId="3" fillId="11" borderId="9" xfId="0" applyFont="1" applyFill="1" applyBorder="1" applyAlignment="1" applyProtection="1">
      <alignment horizontal="center" vertical="center" textRotation="90" wrapText="1"/>
      <protection locked="0"/>
    </xf>
    <xf numFmtId="0" fontId="3" fillId="11" borderId="17" xfId="0" applyFont="1" applyFill="1" applyBorder="1" applyAlignment="1" applyProtection="1">
      <alignment horizontal="center" vertical="center" textRotation="90" wrapText="1"/>
      <protection locked="0"/>
    </xf>
    <xf numFmtId="0" fontId="3" fillId="5" borderId="10"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25"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13" borderId="1" xfId="0" applyFont="1" applyFill="1" applyBorder="1" applyAlignment="1" applyProtection="1">
      <alignment horizontal="center" vertical="center" wrapText="1"/>
      <protection locked="0"/>
    </xf>
    <xf numFmtId="0" fontId="15" fillId="22" borderId="11" xfId="0" applyFont="1" applyFill="1" applyBorder="1" applyAlignment="1" applyProtection="1">
      <alignment horizontal="center" vertical="center" textRotation="90" wrapText="1"/>
      <protection locked="0"/>
    </xf>
    <xf numFmtId="0" fontId="15" fillId="0" borderId="19" xfId="0" applyFont="1" applyBorder="1" applyAlignment="1" applyProtection="1">
      <alignment horizontal="center" vertical="center" wrapText="1"/>
      <protection locked="0"/>
    </xf>
    <xf numFmtId="0" fontId="2" fillId="11" borderId="38" xfId="0" applyFont="1" applyFill="1" applyBorder="1" applyAlignment="1" applyProtection="1">
      <alignment horizontal="center" vertical="center" wrapText="1"/>
      <protection locked="0"/>
    </xf>
    <xf numFmtId="0" fontId="2" fillId="11" borderId="39" xfId="0" applyFont="1" applyFill="1" applyBorder="1" applyAlignment="1" applyProtection="1">
      <alignment horizontal="center" vertical="center" wrapText="1"/>
      <protection locked="0"/>
    </xf>
    <xf numFmtId="0" fontId="1" fillId="0" borderId="0" xfId="0" applyFont="1" applyBorder="1" applyAlignment="1" applyProtection="1">
      <alignment horizontal="center" wrapText="1"/>
      <protection locked="0"/>
    </xf>
    <xf numFmtId="0" fontId="3" fillId="11" borderId="1" xfId="0" applyFont="1" applyFill="1" applyBorder="1" applyAlignment="1" applyProtection="1">
      <alignment horizontal="center" vertical="center" textRotation="90" wrapText="1"/>
      <protection locked="0"/>
    </xf>
    <xf numFmtId="0" fontId="3" fillId="11" borderId="5" xfId="0" applyFont="1" applyFill="1" applyBorder="1" applyAlignment="1" applyProtection="1">
      <alignment horizontal="center" vertical="center" textRotation="90" wrapText="1"/>
      <protection locked="0"/>
    </xf>
    <xf numFmtId="0" fontId="3" fillId="12" borderId="1" xfId="0" applyFont="1" applyFill="1" applyBorder="1" applyAlignment="1" applyProtection="1">
      <alignment horizontal="center" vertical="center" wrapText="1"/>
      <protection locked="0"/>
    </xf>
    <xf numFmtId="0" fontId="3" fillId="11" borderId="9"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textRotation="90" wrapText="1"/>
      <protection locked="0"/>
    </xf>
    <xf numFmtId="0" fontId="3" fillId="5" borderId="28" xfId="0" applyFont="1" applyFill="1" applyBorder="1" applyAlignment="1" applyProtection="1">
      <alignment horizontal="center" vertical="center" textRotation="90" wrapText="1"/>
      <protection locked="0"/>
    </xf>
    <xf numFmtId="0" fontId="2" fillId="5" borderId="35" xfId="0" applyFont="1" applyFill="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14" borderId="18" xfId="0" applyFont="1" applyFill="1" applyBorder="1" applyAlignment="1" applyProtection="1">
      <alignment horizontal="center" vertical="center" wrapText="1"/>
      <protection locked="0"/>
    </xf>
    <xf numFmtId="0" fontId="2" fillId="14" borderId="19" xfId="0" applyFont="1" applyFill="1" applyBorder="1" applyAlignment="1" applyProtection="1">
      <alignment horizontal="center" vertical="center" wrapText="1"/>
      <protection locked="0"/>
    </xf>
    <xf numFmtId="0" fontId="2" fillId="14" borderId="20" xfId="0" applyFont="1" applyFill="1" applyBorder="1" applyAlignment="1" applyProtection="1">
      <alignment horizontal="center" vertical="center" wrapText="1"/>
      <protection locked="0"/>
    </xf>
    <xf numFmtId="0" fontId="7" fillId="6" borderId="0"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3" fillId="5" borderId="1" xfId="0" applyFont="1" applyFill="1" applyBorder="1" applyAlignment="1" applyProtection="1">
      <alignment horizontal="center" vertical="center" textRotation="90" wrapText="1"/>
      <protection locked="0"/>
    </xf>
    <xf numFmtId="0" fontId="5" fillId="5" borderId="1" xfId="0" applyFont="1" applyFill="1" applyBorder="1" applyAlignment="1" applyProtection="1">
      <alignment horizontal="center" vertical="center" textRotation="90" wrapText="1"/>
      <protection locked="0"/>
    </xf>
    <xf numFmtId="0" fontId="4" fillId="2" borderId="22"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20" fillId="0" borderId="1" xfId="0" applyFont="1" applyBorder="1" applyAlignment="1">
      <alignment horizontal="center" vertical="center" wrapText="1" readingOrder="1"/>
    </xf>
    <xf numFmtId="0" fontId="17" fillId="0" borderId="0" xfId="0" applyFont="1" applyAlignment="1">
      <alignment horizontal="left"/>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2" xfId="0" applyFont="1" applyBorder="1" applyAlignment="1">
      <alignment horizontal="left" vertical="center" wrapText="1"/>
    </xf>
    <xf numFmtId="0" fontId="16" fillId="6" borderId="1" xfId="0" applyFont="1" applyFill="1" applyBorder="1" applyAlignment="1">
      <alignment horizontal="center" vertical="center"/>
    </xf>
    <xf numFmtId="0" fontId="16" fillId="0" borderId="3" xfId="0" applyFont="1" applyBorder="1" applyAlignment="1">
      <alignment horizontal="right" vertical="center"/>
    </xf>
    <xf numFmtId="0" fontId="16" fillId="0" borderId="4" xfId="0" applyFont="1" applyBorder="1" applyAlignment="1">
      <alignment horizontal="right" vertical="center"/>
    </xf>
    <xf numFmtId="0" fontId="13" fillId="17" borderId="1" xfId="0" applyFont="1" applyFill="1" applyBorder="1" applyAlignment="1">
      <alignment horizontal="center" vertical="center" wrapText="1" readingOrder="1"/>
    </xf>
  </cellXfs>
  <cellStyles count="6">
    <cellStyle name="Millares 2" xfId="5"/>
    <cellStyle name="Normal" xfId="0" builtinId="0"/>
    <cellStyle name="Normal 2" xfId="4"/>
    <cellStyle name="Normal 2 2" xfId="3"/>
    <cellStyle name="Normal 3" xfId="2"/>
    <cellStyle name="Porcentaje" xfId="1" builtinId="5"/>
  </cellStyles>
  <dxfs count="177">
    <dxf>
      <fill>
        <patternFill>
          <bgColor rgb="FF92D050"/>
        </patternFill>
      </fill>
    </dxf>
    <dxf>
      <fill>
        <patternFill>
          <bgColor rgb="FFFFFF00"/>
        </patternFill>
      </fill>
    </dxf>
    <dxf>
      <fill>
        <patternFill>
          <bgColor rgb="FFFF6600"/>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patternType="solid">
          <bgColor rgb="FF92D050"/>
        </patternFill>
      </fill>
    </dxf>
    <dxf>
      <fill>
        <patternFill>
          <bgColor rgb="FFFFFF00"/>
        </patternFill>
      </fill>
    </dxf>
    <dxf>
      <fill>
        <patternFill>
          <bgColor rgb="FFFF9933"/>
        </patternFill>
      </fill>
    </dxf>
    <dxf>
      <fill>
        <patternFill>
          <bgColor rgb="FFFF0000"/>
        </patternFill>
      </fill>
    </dxf>
    <dxf>
      <font>
        <color auto="1"/>
      </font>
      <fill>
        <patternFill>
          <bgColor rgb="FF92D050"/>
        </patternFill>
      </fill>
    </dxf>
    <dxf>
      <fill>
        <patternFill>
          <bgColor theme="9" tint="0.39994506668294322"/>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numFmt numFmtId="30" formatCode="@"/>
      <fill>
        <patternFill>
          <bgColor theme="8" tint="0.39994506668294322"/>
        </patternFill>
      </fill>
    </dxf>
    <dxf>
      <numFmt numFmtId="30" formatCode="@"/>
      <fill>
        <patternFill patternType="gray0625">
          <fgColor theme="7" tint="0.59996337778862885"/>
          <bgColor rgb="FFFFFF00"/>
        </patternFill>
      </fill>
    </dxf>
    <dxf>
      <fill>
        <patternFill>
          <bgColor rgb="FFFF9933"/>
        </patternFill>
      </fill>
    </dxf>
    <dxf>
      <fill>
        <patternFill patternType="solid">
          <fgColor theme="0"/>
          <bgColor rgb="FFFF0000"/>
        </patternFill>
      </fill>
    </dxf>
    <dxf>
      <numFmt numFmtId="30" formatCode="@"/>
      <fill>
        <patternFill>
          <bgColor rgb="FF92D050"/>
        </patternFill>
      </fill>
    </dxf>
    <dxf>
      <fill>
        <patternFill patternType="solid">
          <bgColor rgb="FF92D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FFFF00"/>
        </patternFill>
      </fill>
    </dxf>
    <dxf>
      <fill>
        <patternFill>
          <bgColor rgb="FFFF6600"/>
        </patternFill>
      </fill>
    </dxf>
    <dxf>
      <fill>
        <patternFill>
          <bgColor rgb="FFFF0000"/>
        </patternFill>
      </fill>
    </dxf>
    <dxf>
      <font>
        <color auto="1"/>
      </font>
      <fill>
        <patternFill>
          <bgColor rgb="FF92D050"/>
        </patternFill>
      </fill>
    </dxf>
    <dxf>
      <fill>
        <patternFill>
          <bgColor theme="9" tint="0.39994506668294322"/>
        </patternFill>
      </fill>
    </dxf>
    <dxf>
      <fill>
        <patternFill>
          <bgColor rgb="FFFFFF00"/>
        </patternFill>
      </fill>
    </dxf>
    <dxf>
      <fill>
        <patternFill>
          <bgColor rgb="FFFF6600"/>
        </patternFill>
      </fill>
    </dxf>
    <dxf>
      <fill>
        <patternFill>
          <bgColor rgb="FFFF0000"/>
        </patternFill>
      </fill>
    </dxf>
    <dxf>
      <numFmt numFmtId="30" formatCode="@"/>
      <fill>
        <patternFill>
          <bgColor rgb="FFFF6600"/>
        </patternFill>
      </fill>
    </dxf>
    <dxf>
      <numFmt numFmtId="30" formatCode="@"/>
      <fill>
        <patternFill>
          <bgColor rgb="FFFFFF00"/>
        </patternFill>
      </fill>
    </dxf>
    <dxf>
      <numFmt numFmtId="30" formatCode="@"/>
      <fill>
        <patternFill>
          <bgColor theme="8" tint="0.39994506668294322"/>
        </patternFill>
      </fill>
    </dxf>
    <dxf>
      <numFmt numFmtId="30" formatCode="@"/>
      <fill>
        <patternFill>
          <bgColor rgb="FF92D050"/>
        </patternFill>
      </fill>
    </dxf>
    <dxf>
      <fill>
        <patternFill patternType="solid">
          <bgColor rgb="FF92D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numFmt numFmtId="30" formatCode="@"/>
      <fill>
        <patternFill>
          <bgColor theme="9" tint="0.39994506668294322"/>
        </patternFill>
      </fill>
    </dxf>
    <dxf>
      <numFmt numFmtId="30" formatCode="@"/>
      <fill>
        <patternFill patternType="gray0625">
          <fgColor theme="7" tint="0.59996337778862885"/>
          <bgColor rgb="FFFFFF00"/>
        </patternFill>
      </fill>
    </dxf>
    <dxf>
      <fill>
        <patternFill>
          <bgColor rgb="FFFF9933"/>
        </patternFill>
      </fill>
    </dxf>
    <dxf>
      <fill>
        <patternFill patternType="solid">
          <fgColor theme="0"/>
          <bgColor rgb="FFFF0000"/>
        </patternFill>
      </fill>
    </dxf>
    <dxf>
      <numFmt numFmtId="30" formatCode="@"/>
      <fill>
        <patternFill>
          <bgColor rgb="FF92D050"/>
        </patternFill>
      </fill>
    </dxf>
    <dxf>
      <numFmt numFmtId="30" formatCode="@"/>
      <fill>
        <patternFill>
          <bgColor rgb="FFFF6600"/>
        </patternFill>
      </fill>
    </dxf>
    <dxf>
      <numFmt numFmtId="30" formatCode="@"/>
      <fill>
        <patternFill>
          <bgColor rgb="FFFFFF00"/>
        </patternFill>
      </fill>
    </dxf>
    <dxf>
      <numFmt numFmtId="30" formatCode="@"/>
      <fill>
        <patternFill>
          <bgColor theme="8" tint="0.39994506668294322"/>
        </patternFill>
      </fill>
    </dxf>
    <dxf>
      <numFmt numFmtId="30" formatCode="@"/>
      <fill>
        <patternFill>
          <bgColor rgb="FF92D050"/>
        </patternFill>
      </fill>
    </dxf>
  </dxfs>
  <tableStyles count="0" defaultTableStyle="TableStyleMedium2" defaultPivotStyle="PivotStyleLight16"/>
  <colors>
    <mruColors>
      <color rgb="FFFF6600"/>
      <color rgb="FF0000FF"/>
      <color rgb="FFFC7404"/>
      <color rgb="FFFF9933"/>
      <color rgb="FFFAA260"/>
      <color rgb="FFF9B161"/>
      <color rgb="FFF7A263"/>
      <color rgb="FFF7C263"/>
      <color rgb="FFF9AD61"/>
      <color rgb="FFEC76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9552</xdr:colOff>
      <xdr:row>10</xdr:row>
      <xdr:rowOff>54118</xdr:rowOff>
    </xdr:from>
    <xdr:to>
      <xdr:col>2</xdr:col>
      <xdr:colOff>414594</xdr:colOff>
      <xdr:row>10</xdr:row>
      <xdr:rowOff>695391</xdr:rowOff>
    </xdr:to>
    <xdr:pic>
      <xdr:nvPicPr>
        <xdr:cNvPr id="2" name="Imagen 1">
          <a:extLst>
            <a:ext uri="{FF2B5EF4-FFF2-40B4-BE49-F238E27FC236}">
              <a16:creationId xmlns:a16="http://schemas.microsoft.com/office/drawing/2014/main" xmlns="" id="{DD42A765-A2F2-4992-A652-A1ACB1D51FB0}"/>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extLst>
            <a:ext uri="{28A0092B-C50C-407E-A947-70E740481C1C}">
              <a14:useLocalDpi xmlns:a14="http://schemas.microsoft.com/office/drawing/2010/main" val="0"/>
            </a:ext>
          </a:extLst>
        </a:blip>
        <a:srcRect l="80861" b="25000"/>
        <a:stretch>
          <a:fillRect/>
        </a:stretch>
      </xdr:blipFill>
      <xdr:spPr bwMode="auto">
        <a:xfrm>
          <a:off x="1360370" y="54118"/>
          <a:ext cx="768724" cy="641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23122</xdr:colOff>
      <xdr:row>44</xdr:row>
      <xdr:rowOff>25112</xdr:rowOff>
    </xdr:from>
    <xdr:to>
      <xdr:col>4</xdr:col>
      <xdr:colOff>685800</xdr:colOff>
      <xdr:row>58</xdr:row>
      <xdr:rowOff>49916</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1"/>
        <a:srcRect l="18848" t="22056" r="41469" b="35850"/>
        <a:stretch/>
      </xdr:blipFill>
      <xdr:spPr>
        <a:xfrm>
          <a:off x="423172" y="11874212"/>
          <a:ext cx="4958453" cy="2958504"/>
        </a:xfrm>
        <a:prstGeom prst="rect">
          <a:avLst/>
        </a:prstGeom>
      </xdr:spPr>
    </xdr:pic>
    <xdr:clientData/>
  </xdr:twoCellAnchor>
  <xdr:twoCellAnchor editAs="oneCell">
    <xdr:from>
      <xdr:col>1</xdr:col>
      <xdr:colOff>1952631</xdr:colOff>
      <xdr:row>62</xdr:row>
      <xdr:rowOff>119247</xdr:rowOff>
    </xdr:from>
    <xdr:to>
      <xdr:col>6</xdr:col>
      <xdr:colOff>758605</xdr:colOff>
      <xdr:row>83</xdr:row>
      <xdr:rowOff>85052</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rotWithShape="1">
        <a:blip xmlns:r="http://schemas.openxmlformats.org/officeDocument/2006/relationships" r:embed="rId2"/>
        <a:srcRect l="29170" t="13229" r="17698" b="31341"/>
        <a:stretch/>
      </xdr:blipFill>
      <xdr:spPr>
        <a:xfrm>
          <a:off x="2667006" y="15383060"/>
          <a:ext cx="7283224" cy="4466367"/>
        </a:xfrm>
        <a:prstGeom prst="rect">
          <a:avLst/>
        </a:prstGeom>
      </xdr:spPr>
    </xdr:pic>
    <xdr:clientData/>
  </xdr:twoCellAnchor>
  <xdr:twoCellAnchor editAs="oneCell">
    <xdr:from>
      <xdr:col>1</xdr:col>
      <xdr:colOff>1953468</xdr:colOff>
      <xdr:row>82</xdr:row>
      <xdr:rowOff>187968</xdr:rowOff>
    </xdr:from>
    <xdr:to>
      <xdr:col>6</xdr:col>
      <xdr:colOff>728991</xdr:colOff>
      <xdr:row>108</xdr:row>
      <xdr:rowOff>130286</xdr:rowOff>
    </xdr:to>
    <xdr:pic>
      <xdr:nvPicPr>
        <xdr:cNvPr id="5" name="Imagen 4">
          <a:extLst>
            <a:ext uri="{FF2B5EF4-FFF2-40B4-BE49-F238E27FC236}">
              <a16:creationId xmlns:a16="http://schemas.microsoft.com/office/drawing/2014/main" xmlns="" id="{00000000-0008-0000-0100-000005000000}"/>
            </a:ext>
          </a:extLst>
        </xdr:cNvPr>
        <xdr:cNvPicPr>
          <a:picLocks noChangeAspect="1"/>
        </xdr:cNvPicPr>
      </xdr:nvPicPr>
      <xdr:blipFill rotWithShape="1">
        <a:blip xmlns:r="http://schemas.openxmlformats.org/officeDocument/2006/relationships" r:embed="rId3"/>
        <a:srcRect l="30361" t="21167" r="25512" b="10438"/>
        <a:stretch/>
      </xdr:blipFill>
      <xdr:spPr>
        <a:xfrm>
          <a:off x="2659439" y="19574144"/>
          <a:ext cx="7202346" cy="54780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7"/>
  <sheetViews>
    <sheetView tabSelected="1" view="pageBreakPreview" topLeftCell="A38" zoomScale="25" zoomScaleNormal="55" zoomScaleSheetLayoutView="25" workbookViewId="0">
      <selection activeCell="BA21" sqref="BA21"/>
    </sheetView>
  </sheetViews>
  <sheetFormatPr baseColWidth="10" defaultRowHeight="15.75" x14ac:dyDescent="0.25"/>
  <cols>
    <col min="1" max="1" width="11" style="14" bestFit="1" customWidth="1"/>
    <col min="2" max="2" width="5.42578125" style="14" customWidth="1"/>
    <col min="3" max="4" width="27.28515625" style="14" customWidth="1"/>
    <col min="5" max="8" width="10.140625" style="14" customWidth="1"/>
    <col min="9" max="10" width="27.28515625" style="14" customWidth="1"/>
    <col min="11" max="11" width="28" style="14" customWidth="1"/>
    <col min="12" max="12" width="26.42578125" style="14" customWidth="1"/>
    <col min="13" max="13" width="18.85546875" style="14" customWidth="1"/>
    <col min="14" max="14" width="7.7109375" style="14" customWidth="1"/>
    <col min="15" max="15" width="15.140625" style="14" customWidth="1"/>
    <col min="16" max="16" width="8.42578125" style="14" customWidth="1"/>
    <col min="17" max="17" width="16.42578125" style="14" customWidth="1"/>
    <col min="18" max="18" width="3.140625" style="14" customWidth="1"/>
    <col min="19" max="19" width="11" style="14" customWidth="1"/>
    <col min="20" max="20" width="55" style="14" customWidth="1"/>
    <col min="21" max="22" width="11.42578125" style="14"/>
    <col min="23" max="23" width="12.140625" style="14" customWidth="1"/>
    <col min="24" max="24" width="6.28515625" style="14" customWidth="1"/>
    <col min="25" max="25" width="12.5703125" style="14" customWidth="1"/>
    <col min="26" max="26" width="6.28515625" style="14" customWidth="1"/>
    <col min="27" max="27" width="11.42578125" style="14"/>
    <col min="28" max="29" width="19.28515625" style="14" customWidth="1"/>
    <col min="30" max="30" width="11.42578125" style="14"/>
    <col min="31" max="31" width="16.5703125" style="14" customWidth="1"/>
    <col min="32" max="34" width="11.42578125" style="14"/>
    <col min="35" max="35" width="13.28515625" style="14" customWidth="1"/>
    <col min="36" max="36" width="12.7109375" style="14" customWidth="1"/>
    <col min="37" max="37" width="11.42578125" style="14"/>
    <col min="38" max="38" width="3.42578125" style="14" customWidth="1"/>
    <col min="39" max="39" width="73.28515625" style="14" customWidth="1"/>
    <col min="40" max="40" width="32.140625" style="14" customWidth="1"/>
    <col min="41" max="41" width="22.85546875" style="14" customWidth="1"/>
    <col min="42" max="42" width="20.7109375" style="14" customWidth="1"/>
    <col min="43" max="43" width="30.5703125" style="14" customWidth="1"/>
    <col min="44" max="44" width="28.140625" style="14" customWidth="1"/>
    <col min="45" max="16384" width="11.42578125" style="14"/>
  </cols>
  <sheetData>
    <row r="1" spans="1:44" ht="16.5" hidden="1" thickBot="1" x14ac:dyDescent="0.3"/>
    <row r="2" spans="1:44" ht="51.75" hidden="1" customHeight="1" x14ac:dyDescent="0.3">
      <c r="K2" s="177" t="s">
        <v>57</v>
      </c>
      <c r="L2" s="177"/>
      <c r="M2" s="177" t="s">
        <v>83</v>
      </c>
      <c r="N2" s="177"/>
      <c r="O2" s="177" t="s">
        <v>35</v>
      </c>
      <c r="P2" s="177"/>
      <c r="W2" s="177" t="s">
        <v>50</v>
      </c>
      <c r="X2" s="177"/>
      <c r="Y2" s="177"/>
      <c r="Z2" s="177"/>
    </row>
    <row r="3" spans="1:44" ht="111" hidden="1" thickBot="1" x14ac:dyDescent="0.3">
      <c r="K3" s="3" t="s">
        <v>31</v>
      </c>
      <c r="L3" s="3" t="s">
        <v>16</v>
      </c>
      <c r="M3" s="3" t="s">
        <v>31</v>
      </c>
      <c r="N3" s="3" t="s">
        <v>11</v>
      </c>
      <c r="O3" s="3" t="s">
        <v>31</v>
      </c>
      <c r="P3" s="3" t="s">
        <v>36</v>
      </c>
      <c r="Q3" s="3" t="s">
        <v>41</v>
      </c>
      <c r="W3" s="3" t="s">
        <v>43</v>
      </c>
      <c r="X3" s="3"/>
      <c r="Y3" s="3" t="s">
        <v>13</v>
      </c>
      <c r="Z3" s="3"/>
      <c r="AB3" s="3" t="s">
        <v>46</v>
      </c>
      <c r="AC3" s="70"/>
      <c r="AD3" s="3" t="s">
        <v>16</v>
      </c>
      <c r="AE3" s="3" t="s">
        <v>17</v>
      </c>
      <c r="AL3" s="3" t="s">
        <v>49</v>
      </c>
      <c r="AM3" s="3" t="s">
        <v>10</v>
      </c>
    </row>
    <row r="4" spans="1:44" ht="32.25" hidden="1" thickBot="1" x14ac:dyDescent="0.3">
      <c r="K4" s="4" t="str">
        <f>IF(L4=20%,"Muy baja")</f>
        <v>Muy baja</v>
      </c>
      <c r="L4" s="5">
        <v>0.2</v>
      </c>
      <c r="M4" s="4" t="str">
        <f>IF(N4=20%,"Muy baja")</f>
        <v>Muy baja</v>
      </c>
      <c r="N4" s="5">
        <v>0.2</v>
      </c>
      <c r="O4" s="6"/>
      <c r="P4" s="5"/>
      <c r="Q4" s="34"/>
      <c r="W4" s="34" t="s">
        <v>19</v>
      </c>
      <c r="X4" s="35">
        <v>0.25</v>
      </c>
      <c r="Y4" s="34" t="s">
        <v>45</v>
      </c>
      <c r="Z4" s="35">
        <v>0.25</v>
      </c>
      <c r="AB4" s="28" t="s">
        <v>21</v>
      </c>
      <c r="AC4" s="28"/>
      <c r="AD4" s="28" t="s">
        <v>22</v>
      </c>
      <c r="AE4" s="28" t="s">
        <v>143</v>
      </c>
      <c r="AK4" s="36">
        <v>0.4</v>
      </c>
      <c r="AL4" s="37" t="s">
        <v>37</v>
      </c>
      <c r="AM4" s="28" t="s">
        <v>53</v>
      </c>
      <c r="AR4" s="14" t="s">
        <v>155</v>
      </c>
    </row>
    <row r="5" spans="1:44" ht="33.75" hidden="1" customHeight="1" x14ac:dyDescent="0.3">
      <c r="K5" s="7" t="str">
        <f>IF(L5=40%,"Baja")</f>
        <v>Baja</v>
      </c>
      <c r="L5" s="5">
        <v>0.4</v>
      </c>
      <c r="M5" s="7" t="str">
        <f>IF(N5=40%,"Baja")</f>
        <v>Baja</v>
      </c>
      <c r="N5" s="5">
        <v>0.4</v>
      </c>
      <c r="O5" s="6"/>
      <c r="P5" s="5"/>
      <c r="Q5" s="8" t="s">
        <v>38</v>
      </c>
      <c r="W5" s="34" t="s">
        <v>27</v>
      </c>
      <c r="X5" s="35">
        <v>0.15</v>
      </c>
      <c r="Y5" s="34" t="s">
        <v>20</v>
      </c>
      <c r="Z5" s="35">
        <v>0.15</v>
      </c>
      <c r="AB5" s="28" t="s">
        <v>47</v>
      </c>
      <c r="AC5" s="28"/>
      <c r="AD5" s="28" t="s">
        <v>48</v>
      </c>
      <c r="AE5" s="28" t="s">
        <v>142</v>
      </c>
      <c r="AK5" s="36">
        <v>0.6</v>
      </c>
      <c r="AL5" s="8" t="s">
        <v>38</v>
      </c>
      <c r="AM5" s="28" t="s">
        <v>54</v>
      </c>
      <c r="AR5" s="14" t="s">
        <v>156</v>
      </c>
    </row>
    <row r="6" spans="1:44" ht="32.25" hidden="1" thickBot="1" x14ac:dyDescent="0.3">
      <c r="K6" s="8" t="str">
        <f>IF(L6=60%,"Media")</f>
        <v>Media</v>
      </c>
      <c r="L6" s="5">
        <v>0.6</v>
      </c>
      <c r="M6" s="8" t="str">
        <f>IF(N6=60%,"Moderada")</f>
        <v>Moderada</v>
      </c>
      <c r="N6" s="5">
        <v>0.6</v>
      </c>
      <c r="O6" s="9" t="s">
        <v>32</v>
      </c>
      <c r="P6" s="5">
        <v>0.6</v>
      </c>
      <c r="Q6" s="38" t="s">
        <v>39</v>
      </c>
      <c r="W6" s="34" t="s">
        <v>44</v>
      </c>
      <c r="X6" s="35">
        <v>0.1</v>
      </c>
      <c r="AE6" s="28"/>
      <c r="AK6" s="36">
        <v>0.8</v>
      </c>
      <c r="AL6" s="38" t="s">
        <v>39</v>
      </c>
      <c r="AR6" s="14" t="s">
        <v>157</v>
      </c>
    </row>
    <row r="7" spans="1:44" ht="26.25" hidden="1" customHeight="1" x14ac:dyDescent="0.3">
      <c r="K7" s="10" t="str">
        <f>IF(L7=80%,"Alta")</f>
        <v>Alta</v>
      </c>
      <c r="L7" s="5">
        <v>0.8</v>
      </c>
      <c r="M7" s="10" t="str">
        <f>IF(N7=80%,"Alta")</f>
        <v>Alta</v>
      </c>
      <c r="N7" s="5">
        <v>0.8</v>
      </c>
      <c r="O7" s="11" t="s">
        <v>33</v>
      </c>
      <c r="P7" s="5">
        <v>0.8</v>
      </c>
      <c r="Q7" s="12" t="s">
        <v>40</v>
      </c>
      <c r="W7" s="34"/>
      <c r="X7" s="34"/>
      <c r="AK7" s="36">
        <v>1</v>
      </c>
      <c r="AL7" s="12" t="s">
        <v>40</v>
      </c>
    </row>
    <row r="8" spans="1:44" ht="20.25" hidden="1" customHeight="1" x14ac:dyDescent="0.3">
      <c r="K8" s="12" t="str">
        <f>IF(L8=100%,"Muy Alta")</f>
        <v>Muy Alta</v>
      </c>
      <c r="L8" s="5">
        <v>1</v>
      </c>
      <c r="M8" s="12" t="str">
        <f>IF(N8=100%,"Muy Alta")</f>
        <v>Muy Alta</v>
      </c>
      <c r="N8" s="5">
        <v>1</v>
      </c>
      <c r="O8" s="13" t="s">
        <v>34</v>
      </c>
      <c r="P8" s="5">
        <v>1</v>
      </c>
    </row>
    <row r="9" spans="1:44" ht="16.5" hidden="1" thickBot="1" x14ac:dyDescent="0.3"/>
    <row r="10" spans="1:44" ht="16.5" hidden="1" thickBot="1" x14ac:dyDescent="0.3"/>
    <row r="11" spans="1:44" s="39" customFormat="1" ht="72" customHeight="1" thickBot="1" x14ac:dyDescent="0.3">
      <c r="A11" s="135" t="s">
        <v>29</v>
      </c>
      <c r="B11" s="136"/>
      <c r="C11" s="136"/>
      <c r="D11" s="160" t="s">
        <v>58</v>
      </c>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5" t="s">
        <v>161</v>
      </c>
    </row>
    <row r="12" spans="1:44" ht="7.5" customHeight="1" thickBot="1" x14ac:dyDescent="0.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row>
    <row r="13" spans="1:44" ht="23.25" customHeight="1" thickBot="1" x14ac:dyDescent="0.3">
      <c r="A13" s="137" t="s">
        <v>162</v>
      </c>
      <c r="B13" s="138"/>
      <c r="C13" s="139"/>
      <c r="D13" s="181" t="s">
        <v>29</v>
      </c>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2"/>
    </row>
    <row r="14" spans="1:44" ht="35.25" customHeight="1" thickBot="1" x14ac:dyDescent="0.3">
      <c r="A14" s="140" t="s">
        <v>163</v>
      </c>
      <c r="B14" s="141"/>
      <c r="C14" s="142"/>
      <c r="D14" s="183" t="s">
        <v>406</v>
      </c>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4"/>
    </row>
    <row r="15" spans="1:44" ht="7.5" customHeight="1" thickBot="1" x14ac:dyDescent="0.3">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row>
    <row r="16" spans="1:44" ht="23.25" customHeight="1" thickBot="1" x14ac:dyDescent="0.3">
      <c r="A16" s="143" t="s">
        <v>95</v>
      </c>
      <c r="B16" s="144"/>
      <c r="C16" s="144"/>
      <c r="D16" s="144"/>
      <c r="E16" s="144"/>
      <c r="F16" s="144"/>
      <c r="G16" s="144"/>
      <c r="H16" s="144"/>
      <c r="I16" s="144"/>
      <c r="J16" s="144"/>
      <c r="K16" s="144"/>
      <c r="L16" s="144"/>
      <c r="M16" s="144"/>
      <c r="N16" s="144"/>
      <c r="O16" s="144"/>
      <c r="P16" s="144"/>
      <c r="Q16" s="145"/>
      <c r="R16" s="178"/>
      <c r="S16" s="174" t="s">
        <v>2</v>
      </c>
      <c r="T16" s="175"/>
      <c r="U16" s="175"/>
      <c r="V16" s="175"/>
      <c r="W16" s="175"/>
      <c r="X16" s="175"/>
      <c r="Y16" s="175"/>
      <c r="Z16" s="175"/>
      <c r="AA16" s="175"/>
      <c r="AB16" s="175"/>
      <c r="AC16" s="175"/>
      <c r="AD16" s="175"/>
      <c r="AE16" s="175"/>
      <c r="AF16" s="175"/>
      <c r="AG16" s="175"/>
      <c r="AH16" s="175"/>
      <c r="AI16" s="175"/>
      <c r="AJ16" s="175"/>
      <c r="AK16" s="176"/>
      <c r="AL16" s="163"/>
      <c r="AM16" s="174" t="s">
        <v>152</v>
      </c>
      <c r="AN16" s="175"/>
      <c r="AO16" s="175"/>
      <c r="AP16" s="175"/>
      <c r="AQ16" s="175"/>
      <c r="AR16" s="176"/>
    </row>
    <row r="17" spans="1:44" ht="46.5" customHeight="1" thickBot="1" x14ac:dyDescent="0.3">
      <c r="A17" s="159" t="s">
        <v>164</v>
      </c>
      <c r="B17" s="107"/>
      <c r="C17" s="107"/>
      <c r="D17" s="107"/>
      <c r="E17" s="147" t="s">
        <v>132</v>
      </c>
      <c r="F17" s="147"/>
      <c r="G17" s="147"/>
      <c r="H17" s="147"/>
      <c r="I17" s="107"/>
      <c r="J17" s="107"/>
      <c r="K17" s="107"/>
      <c r="L17" s="107"/>
      <c r="M17" s="107"/>
      <c r="N17" s="107"/>
      <c r="O17" s="107"/>
      <c r="P17" s="107"/>
      <c r="Q17" s="108"/>
      <c r="R17" s="178"/>
      <c r="S17" s="16"/>
      <c r="T17" s="17"/>
      <c r="U17" s="156" t="s">
        <v>5</v>
      </c>
      <c r="V17" s="156"/>
      <c r="W17" s="156" t="s">
        <v>6</v>
      </c>
      <c r="X17" s="156"/>
      <c r="Y17" s="156"/>
      <c r="Z17" s="156"/>
      <c r="AA17" s="156"/>
      <c r="AB17" s="156"/>
      <c r="AC17" s="156"/>
      <c r="AD17" s="156"/>
      <c r="AE17" s="156"/>
      <c r="AF17" s="170" t="s">
        <v>7</v>
      </c>
      <c r="AG17" s="171"/>
      <c r="AH17" s="170" t="s">
        <v>8</v>
      </c>
      <c r="AI17" s="171"/>
      <c r="AJ17" s="161" t="s">
        <v>146</v>
      </c>
      <c r="AK17" s="162"/>
      <c r="AL17" s="163"/>
      <c r="AM17" s="18"/>
      <c r="AN17" s="19"/>
      <c r="AO17" s="19"/>
      <c r="AP17" s="19"/>
      <c r="AQ17" s="19"/>
      <c r="AR17" s="20"/>
    </row>
    <row r="18" spans="1:44" ht="55.5" customHeight="1" x14ac:dyDescent="0.25">
      <c r="A18" s="159"/>
      <c r="B18" s="179" t="s">
        <v>30</v>
      </c>
      <c r="C18" s="157" t="s">
        <v>55</v>
      </c>
      <c r="D18" s="157" t="s">
        <v>84</v>
      </c>
      <c r="E18" s="148" t="s">
        <v>129</v>
      </c>
      <c r="F18" s="148" t="s">
        <v>130</v>
      </c>
      <c r="G18" s="148" t="s">
        <v>135</v>
      </c>
      <c r="H18" s="148" t="s">
        <v>131</v>
      </c>
      <c r="I18" s="157" t="s">
        <v>93</v>
      </c>
      <c r="J18" s="157" t="s">
        <v>94</v>
      </c>
      <c r="K18" s="157" t="s">
        <v>42</v>
      </c>
      <c r="L18" s="157" t="s">
        <v>16</v>
      </c>
      <c r="M18" s="158" t="s">
        <v>28</v>
      </c>
      <c r="N18" s="158" t="s">
        <v>1</v>
      </c>
      <c r="O18" s="166" t="s">
        <v>23</v>
      </c>
      <c r="P18" s="166" t="s">
        <v>1</v>
      </c>
      <c r="Q18" s="167" t="s">
        <v>56</v>
      </c>
      <c r="R18" s="178"/>
      <c r="S18" s="168" t="s">
        <v>3</v>
      </c>
      <c r="T18" s="157" t="s">
        <v>4</v>
      </c>
      <c r="U18" s="157"/>
      <c r="V18" s="157"/>
      <c r="W18" s="157" t="s">
        <v>51</v>
      </c>
      <c r="X18" s="157"/>
      <c r="Y18" s="157"/>
      <c r="Z18" s="157"/>
      <c r="AA18" s="157"/>
      <c r="AB18" s="157" t="s">
        <v>52</v>
      </c>
      <c r="AC18" s="157"/>
      <c r="AD18" s="157"/>
      <c r="AE18" s="157"/>
      <c r="AF18" s="172"/>
      <c r="AG18" s="173"/>
      <c r="AH18" s="172"/>
      <c r="AI18" s="173"/>
      <c r="AJ18" s="164" t="s">
        <v>9</v>
      </c>
      <c r="AK18" s="150" t="s">
        <v>10</v>
      </c>
      <c r="AL18" s="163"/>
      <c r="AM18" s="152" t="s">
        <v>24</v>
      </c>
      <c r="AN18" s="154" t="s">
        <v>25</v>
      </c>
      <c r="AO18" s="154" t="s">
        <v>133</v>
      </c>
      <c r="AP18" s="154" t="s">
        <v>134</v>
      </c>
      <c r="AQ18" s="154" t="s">
        <v>136</v>
      </c>
      <c r="AR18" s="186" t="s">
        <v>26</v>
      </c>
    </row>
    <row r="19" spans="1:44" ht="90.75" customHeight="1" thickBot="1" x14ac:dyDescent="0.3">
      <c r="A19" s="159"/>
      <c r="B19" s="180"/>
      <c r="C19" s="157"/>
      <c r="D19" s="157"/>
      <c r="E19" s="148"/>
      <c r="F19" s="148"/>
      <c r="G19" s="148"/>
      <c r="H19" s="148"/>
      <c r="I19" s="157"/>
      <c r="J19" s="157"/>
      <c r="K19" s="157"/>
      <c r="L19" s="157"/>
      <c r="M19" s="158"/>
      <c r="N19" s="158"/>
      <c r="O19" s="166"/>
      <c r="P19" s="166"/>
      <c r="Q19" s="167"/>
      <c r="R19" s="178"/>
      <c r="S19" s="169"/>
      <c r="T19" s="185"/>
      <c r="U19" s="1" t="s">
        <v>11</v>
      </c>
      <c r="V19" s="1" t="s">
        <v>0</v>
      </c>
      <c r="W19" s="1" t="s">
        <v>12</v>
      </c>
      <c r="X19" s="1" t="s">
        <v>1</v>
      </c>
      <c r="Y19" s="1" t="s">
        <v>13</v>
      </c>
      <c r="Z19" s="1" t="s">
        <v>1</v>
      </c>
      <c r="AA19" s="60" t="s">
        <v>14</v>
      </c>
      <c r="AB19" s="1" t="s">
        <v>15</v>
      </c>
      <c r="AC19" s="1" t="s">
        <v>115</v>
      </c>
      <c r="AD19" s="1" t="s">
        <v>16</v>
      </c>
      <c r="AE19" s="1" t="s">
        <v>17</v>
      </c>
      <c r="AF19" s="69" t="s">
        <v>1</v>
      </c>
      <c r="AG19" s="69" t="s">
        <v>116</v>
      </c>
      <c r="AH19" s="69" t="s">
        <v>1</v>
      </c>
      <c r="AI19" s="2" t="s">
        <v>116</v>
      </c>
      <c r="AJ19" s="165"/>
      <c r="AK19" s="151"/>
      <c r="AL19" s="163"/>
      <c r="AM19" s="153"/>
      <c r="AN19" s="155"/>
      <c r="AO19" s="155"/>
      <c r="AP19" s="155"/>
      <c r="AQ19" s="155"/>
      <c r="AR19" s="187"/>
    </row>
    <row r="20" spans="1:44" ht="300.75" customHeight="1" x14ac:dyDescent="0.25">
      <c r="A20" s="133" t="s">
        <v>165</v>
      </c>
      <c r="B20" s="25">
        <v>1</v>
      </c>
      <c r="C20" s="23" t="s">
        <v>150</v>
      </c>
      <c r="D20" s="23" t="s">
        <v>144</v>
      </c>
      <c r="E20" s="23" t="s">
        <v>18</v>
      </c>
      <c r="F20" s="23" t="s">
        <v>18</v>
      </c>
      <c r="G20" s="23" t="s">
        <v>18</v>
      </c>
      <c r="H20" s="23" t="s">
        <v>18</v>
      </c>
      <c r="I20" s="23" t="s">
        <v>159</v>
      </c>
      <c r="J20" s="23" t="s">
        <v>147</v>
      </c>
      <c r="K20" s="25" t="s">
        <v>88</v>
      </c>
      <c r="L20" s="40">
        <v>143</v>
      </c>
      <c r="M20" s="24" t="str">
        <f t="shared" ref="M20:M28" si="0">IF(N20&lt;19%,"",IF(N20&lt;=20%,"Muy baja",IF(N20&lt;=40%,"Baja",IF(N20&lt;=60%,"Media",IF(N20&lt;=80%,"Alta",IF(N20&lt;=100%,"Muy Alta"))))))</f>
        <v>Media</v>
      </c>
      <c r="N20" s="72">
        <v>0.6</v>
      </c>
      <c r="O20" s="71" t="str">
        <f>IF(P20&lt;19%,"",IF(P20&lt;=20%,"Insignificante",IF(P20&lt;=40%,"Menor",IF(P20&lt;=60%,"Moderado",IF(P20&lt;=80%,"Mayor",IF(P20&lt;=100%,"Catastrófico"))))))</f>
        <v>Mayor</v>
      </c>
      <c r="P20" s="72">
        <v>0.8</v>
      </c>
      <c r="Q20" s="73" t="s">
        <v>39</v>
      </c>
      <c r="R20" s="74"/>
      <c r="S20" s="75">
        <v>1</v>
      </c>
      <c r="T20" s="105" t="s">
        <v>378</v>
      </c>
      <c r="U20" s="96" t="s">
        <v>18</v>
      </c>
      <c r="V20" s="25"/>
      <c r="W20" s="25" t="s">
        <v>19</v>
      </c>
      <c r="X20" s="32">
        <v>0.25</v>
      </c>
      <c r="Y20" s="25" t="s">
        <v>20</v>
      </c>
      <c r="Z20" s="32">
        <v>0.15</v>
      </c>
      <c r="AA20" s="76">
        <f>X20+Z20</f>
        <v>0.4</v>
      </c>
      <c r="AB20" s="25" t="s">
        <v>21</v>
      </c>
      <c r="AC20" s="83" t="s">
        <v>145</v>
      </c>
      <c r="AD20" s="25" t="s">
        <v>22</v>
      </c>
      <c r="AE20" s="25" t="s">
        <v>143</v>
      </c>
      <c r="AF20" s="26">
        <f>N20-(N20*AA20)</f>
        <v>0.36</v>
      </c>
      <c r="AG20" s="119" t="str">
        <f>IF(AF20&lt;19%,"",IF(AF20&lt;=20%,"Muy baja",IF(AF20&lt;=40%,"Baja",IF(AF20&lt;=60%,"Media",IF(AF20&lt;=80%,"Alta",IF(AF20&lt;=100%,"Muy Alta"))))))</f>
        <v>Baja</v>
      </c>
      <c r="AH20" s="120">
        <f>P20</f>
        <v>0.8</v>
      </c>
      <c r="AI20" s="32" t="str">
        <f>IF(AH20&lt;19%,"",IF(AH20&lt;=20%,"Insignificante",IF(AH20&lt;=40%,"Menor",IF(AH20&lt;=60%,"Moderado",IF(AH20&lt;=80%,"Mayor",IF(AH20&lt;=100%,"Catastrófico"))))))</f>
        <v>Mayor</v>
      </c>
      <c r="AJ20" s="25" t="s">
        <v>39</v>
      </c>
      <c r="AK20" s="25" t="s">
        <v>54</v>
      </c>
      <c r="AL20" s="74"/>
      <c r="AM20" s="105" t="s">
        <v>153</v>
      </c>
      <c r="AN20" s="121" t="s">
        <v>377</v>
      </c>
      <c r="AO20" s="86">
        <v>44228</v>
      </c>
      <c r="AP20" s="86">
        <v>44561</v>
      </c>
      <c r="AQ20" s="92" t="s">
        <v>154</v>
      </c>
      <c r="AR20" s="88"/>
    </row>
    <row r="21" spans="1:44" ht="381.75" customHeight="1" thickBot="1" x14ac:dyDescent="0.3">
      <c r="A21" s="133"/>
      <c r="B21" s="25">
        <v>2</v>
      </c>
      <c r="C21" s="23" t="s">
        <v>138</v>
      </c>
      <c r="D21" s="23" t="s">
        <v>141</v>
      </c>
      <c r="E21" s="23" t="s">
        <v>137</v>
      </c>
      <c r="F21" s="23" t="s">
        <v>137</v>
      </c>
      <c r="G21" s="23" t="s">
        <v>18</v>
      </c>
      <c r="H21" s="23" t="s">
        <v>18</v>
      </c>
      <c r="I21" s="23" t="s">
        <v>160</v>
      </c>
      <c r="J21" s="23" t="s">
        <v>140</v>
      </c>
      <c r="K21" s="25" t="s">
        <v>88</v>
      </c>
      <c r="L21" s="100">
        <v>10</v>
      </c>
      <c r="M21" s="24" t="str">
        <f t="shared" si="0"/>
        <v>Baja</v>
      </c>
      <c r="N21" s="132">
        <v>0.4</v>
      </c>
      <c r="O21" s="113" t="str">
        <f t="shared" ref="O21" si="1">IF(P21&lt;19%,"",IF(P21&lt;=20%,"Insignificante",IF(P21&lt;=40%,"Menor",IF(P21&lt;=60%,"Moderado",IF(P21&lt;=80%,"Mayor",IF(P21&lt;=100%,"Catastrófico"))))))</f>
        <v>Catastrófico</v>
      </c>
      <c r="P21" s="72">
        <v>1</v>
      </c>
      <c r="Q21" s="73" t="s">
        <v>40</v>
      </c>
      <c r="R21" s="74"/>
      <c r="S21" s="77">
        <v>2</v>
      </c>
      <c r="T21" s="105" t="s">
        <v>379</v>
      </c>
      <c r="U21" s="31" t="s">
        <v>18</v>
      </c>
      <c r="V21" s="25"/>
      <c r="W21" s="25" t="s">
        <v>19</v>
      </c>
      <c r="X21" s="32">
        <v>0.25</v>
      </c>
      <c r="Y21" s="25" t="s">
        <v>20</v>
      </c>
      <c r="Z21" s="32">
        <v>0.15</v>
      </c>
      <c r="AA21" s="76">
        <f t="shared" ref="AA21" si="2">X21+Z21</f>
        <v>0.4</v>
      </c>
      <c r="AB21" s="25" t="s">
        <v>21</v>
      </c>
      <c r="AC21" s="26" t="s">
        <v>148</v>
      </c>
      <c r="AD21" s="25" t="s">
        <v>22</v>
      </c>
      <c r="AE21" s="25" t="s">
        <v>143</v>
      </c>
      <c r="AF21" s="26">
        <f t="shared" ref="AF21" si="3">N21-(N21*AA21)</f>
        <v>0.24</v>
      </c>
      <c r="AG21" s="119" t="str">
        <f t="shared" ref="AG21:AG47" si="4">IF(AF21&lt;19%,"",IF(AF21&lt;=20%,"Muy baja",IF(AF21&lt;=40%,"Baja",IF(AF21&lt;=60%,"Media",IF(AF21&lt;=80%,"Alta",IF(AF21&lt;=100%,"Muy Alta"))))))</f>
        <v>Baja</v>
      </c>
      <c r="AH21" s="120">
        <f>P21</f>
        <v>1</v>
      </c>
      <c r="AI21" s="32" t="str">
        <f t="shared" ref="AI21" si="5">IF(AH21&lt;19%,"",IF(AH21&lt;=20%,"Insignificante",IF(AH21&lt;=40%,"Menor",IF(AH21&lt;=60%,"Moderado",IF(AH21&lt;=80%,"Mayor",IF(AH21&lt;=100%,"Catastrófico"))))))</f>
        <v>Catastrófico</v>
      </c>
      <c r="AJ21" s="25" t="s">
        <v>40</v>
      </c>
      <c r="AK21" s="25" t="s">
        <v>54</v>
      </c>
      <c r="AL21" s="74"/>
      <c r="AM21" s="105" t="s">
        <v>151</v>
      </c>
      <c r="AN21" s="23" t="s">
        <v>149</v>
      </c>
      <c r="AO21" s="86">
        <v>44228</v>
      </c>
      <c r="AP21" s="86">
        <v>44561</v>
      </c>
      <c r="AQ21" s="25" t="s">
        <v>158</v>
      </c>
      <c r="AR21" s="88"/>
    </row>
    <row r="22" spans="1:44" ht="123.75" customHeight="1" thickBot="1" x14ac:dyDescent="0.3">
      <c r="A22" s="129" t="s">
        <v>168</v>
      </c>
      <c r="B22" s="25">
        <v>3</v>
      </c>
      <c r="C22" s="23" t="s">
        <v>396</v>
      </c>
      <c r="D22" s="23" t="s">
        <v>397</v>
      </c>
      <c r="E22" s="121" t="s">
        <v>166</v>
      </c>
      <c r="F22" s="121" t="s">
        <v>166</v>
      </c>
      <c r="G22" s="121" t="s">
        <v>166</v>
      </c>
      <c r="H22" s="121" t="s">
        <v>166</v>
      </c>
      <c r="I22" s="23" t="s">
        <v>398</v>
      </c>
      <c r="J22" s="23" t="s">
        <v>399</v>
      </c>
      <c r="K22" s="25" t="s">
        <v>400</v>
      </c>
      <c r="L22" s="40">
        <v>82</v>
      </c>
      <c r="M22" s="24" t="str">
        <f>IF(N22&lt;19%,"",IF(N22&lt;=20%,"Muy baja",IF(N22&lt;=40%,"Baja",IF(N22&lt;=60%,"Media",IF(N22&lt;=80%,"Alta",IF(N22&lt;=100%,"Muy Alta"))))))</f>
        <v>Media</v>
      </c>
      <c r="N22" s="132">
        <v>0.6</v>
      </c>
      <c r="O22" s="25" t="str">
        <f>IF(P22&lt;19%,"",IF(P22&lt;=20%,"Insignificante",IF(P22&lt;=40%,"Menor",IF(P22&lt;=60%,"Moderado",IF(P22&lt;=80%,"Mayor",IF(P22&lt;=100%,"Catastrófico"))))))</f>
        <v>Mayor</v>
      </c>
      <c r="P22" s="72">
        <v>0.8</v>
      </c>
      <c r="Q22" s="73" t="s">
        <v>39</v>
      </c>
      <c r="R22" s="123"/>
      <c r="S22" s="79">
        <v>1</v>
      </c>
      <c r="T22" s="124" t="s">
        <v>401</v>
      </c>
      <c r="U22" s="81" t="s">
        <v>18</v>
      </c>
      <c r="V22" s="82"/>
      <c r="W22" s="82" t="s">
        <v>19</v>
      </c>
      <c r="X22" s="125">
        <v>0.25</v>
      </c>
      <c r="Y22" s="82" t="s">
        <v>20</v>
      </c>
      <c r="Z22" s="125">
        <v>0.15</v>
      </c>
      <c r="AA22" s="126">
        <f>X22+Z22</f>
        <v>0.4</v>
      </c>
      <c r="AB22" s="82" t="s">
        <v>21</v>
      </c>
      <c r="AC22" s="128" t="s">
        <v>167</v>
      </c>
      <c r="AD22" s="82" t="s">
        <v>22</v>
      </c>
      <c r="AE22" s="82" t="s">
        <v>402</v>
      </c>
      <c r="AF22" s="26">
        <f>+N22-(N22*AA22)</f>
        <v>0.36</v>
      </c>
      <c r="AG22" s="119" t="str">
        <f t="shared" si="4"/>
        <v>Baja</v>
      </c>
      <c r="AH22" s="127">
        <v>0.8</v>
      </c>
      <c r="AI22" s="32" t="str">
        <f>IF(AH22&lt;19%,"",IF(AH22&lt;=20%,"Insignificante",IF(AH22&lt;=40%,"Menor",IF(AH22&lt;=60%,"Moderado",IF(AH22&lt;=80%,"Mayor",IF(AH22&lt;=100%,"Catastrófico"))))))</f>
        <v>Mayor</v>
      </c>
      <c r="AJ22" s="25" t="s">
        <v>39</v>
      </c>
      <c r="AK22" s="25" t="s">
        <v>54</v>
      </c>
      <c r="AL22" s="123"/>
      <c r="AM22" s="84" t="s">
        <v>403</v>
      </c>
      <c r="AN22" s="85" t="s">
        <v>404</v>
      </c>
      <c r="AO22" s="86">
        <v>44228</v>
      </c>
      <c r="AP22" s="86">
        <v>44270</v>
      </c>
      <c r="AQ22" s="92" t="s">
        <v>405</v>
      </c>
      <c r="AR22" s="88"/>
    </row>
    <row r="23" spans="1:44" ht="173.25" x14ac:dyDescent="0.25">
      <c r="A23" s="133" t="s">
        <v>191</v>
      </c>
      <c r="B23" s="25">
        <v>4</v>
      </c>
      <c r="C23" s="23" t="s">
        <v>169</v>
      </c>
      <c r="D23" s="23" t="s">
        <v>170</v>
      </c>
      <c r="E23" s="23" t="s">
        <v>18</v>
      </c>
      <c r="F23" s="23" t="s">
        <v>18</v>
      </c>
      <c r="G23" s="23" t="s">
        <v>18</v>
      </c>
      <c r="H23" s="23" t="s">
        <v>18</v>
      </c>
      <c r="I23" s="30" t="s">
        <v>171</v>
      </c>
      <c r="J23" s="30" t="s">
        <v>172</v>
      </c>
      <c r="K23" s="25" t="s">
        <v>88</v>
      </c>
      <c r="L23" s="40">
        <v>750</v>
      </c>
      <c r="M23" s="24" t="str">
        <f t="shared" si="0"/>
        <v>Alta</v>
      </c>
      <c r="N23" s="132">
        <v>0.8</v>
      </c>
      <c r="O23" s="25" t="str">
        <f>IF(P23&lt;19%,"",IF(P23&lt;=20%,"Insignificante",IF(P23&lt;=40%,"Menor",IF(P23&lt;=60%,"Moderado",IF(P23&lt;=80%,"Mayor",IF(P23&lt;=100%,"Catastrófico"))))))</f>
        <v>Catastrófico</v>
      </c>
      <c r="P23" s="72">
        <v>1</v>
      </c>
      <c r="Q23" s="73" t="s">
        <v>39</v>
      </c>
      <c r="R23" s="78"/>
      <c r="S23" s="79">
        <v>1</v>
      </c>
      <c r="T23" s="105" t="s">
        <v>380</v>
      </c>
      <c r="U23" s="31" t="s">
        <v>18</v>
      </c>
      <c r="V23" s="25"/>
      <c r="W23" s="25" t="s">
        <v>19</v>
      </c>
      <c r="X23" s="32">
        <v>0.25</v>
      </c>
      <c r="Y23" s="25" t="s">
        <v>20</v>
      </c>
      <c r="Z23" s="32">
        <v>0.15</v>
      </c>
      <c r="AA23" s="61">
        <f>X23+Z23</f>
        <v>0.4</v>
      </c>
      <c r="AB23" s="25" t="s">
        <v>21</v>
      </c>
      <c r="AC23" s="83" t="s">
        <v>173</v>
      </c>
      <c r="AD23" s="25" t="s">
        <v>22</v>
      </c>
      <c r="AE23" s="25" t="s">
        <v>143</v>
      </c>
      <c r="AF23" s="26">
        <f>N23-(N23*AA23)</f>
        <v>0.48</v>
      </c>
      <c r="AG23" s="119" t="str">
        <f t="shared" si="4"/>
        <v>Media</v>
      </c>
      <c r="AH23" s="120">
        <f t="shared" ref="AH23:AH24" si="6">P23</f>
        <v>1</v>
      </c>
      <c r="AI23" s="32" t="str">
        <f>IF(AH23&lt;19%,"",IF(AH23&lt;=20%,"Insignificante",IF(AH23&lt;=40%,"Menor",IF(AH23&lt;=60%,"Moderado",IF(AH23&lt;=80%,"Mayor",IF(AH23&lt;=100%,"Catastrófico"))))))</f>
        <v>Catastrófico</v>
      </c>
      <c r="AJ23" s="25" t="s">
        <v>40</v>
      </c>
      <c r="AK23" s="25" t="s">
        <v>54</v>
      </c>
      <c r="AL23" s="78"/>
      <c r="AM23" s="105" t="s">
        <v>174</v>
      </c>
      <c r="AN23" s="85" t="s">
        <v>175</v>
      </c>
      <c r="AO23" s="86">
        <v>44226</v>
      </c>
      <c r="AP23" s="86">
        <v>44346</v>
      </c>
      <c r="AQ23" s="87" t="s">
        <v>176</v>
      </c>
      <c r="AR23" s="88"/>
    </row>
    <row r="24" spans="1:44" ht="206.25" customHeight="1" x14ac:dyDescent="0.25">
      <c r="A24" s="133"/>
      <c r="B24" s="25">
        <v>5</v>
      </c>
      <c r="C24" s="23" t="s">
        <v>177</v>
      </c>
      <c r="D24" s="23" t="s">
        <v>178</v>
      </c>
      <c r="E24" s="23" t="s">
        <v>18</v>
      </c>
      <c r="F24" s="23" t="s">
        <v>18</v>
      </c>
      <c r="G24" s="23" t="s">
        <v>18</v>
      </c>
      <c r="H24" s="23" t="s">
        <v>18</v>
      </c>
      <c r="I24" s="30" t="s">
        <v>179</v>
      </c>
      <c r="J24" s="30" t="s">
        <v>180</v>
      </c>
      <c r="K24" s="23" t="s">
        <v>88</v>
      </c>
      <c r="L24" s="40">
        <v>1000</v>
      </c>
      <c r="M24" s="24" t="str">
        <f t="shared" si="0"/>
        <v>Alta</v>
      </c>
      <c r="N24" s="132">
        <v>0.8</v>
      </c>
      <c r="O24" s="25" t="str">
        <f>IF(P24&lt;19%,"",IF(P24&lt;=20%,"Insignificante",IF(P24&lt;=40%,"Menor",IF(P24&lt;=60%,"Moderado",IF(P24&lt;=80%,"Mayor",IF(P24&lt;=100%,"Catastrófico"))))))</f>
        <v>Catastrófico</v>
      </c>
      <c r="P24" s="72">
        <v>1</v>
      </c>
      <c r="Q24" s="73" t="s">
        <v>39</v>
      </c>
      <c r="R24" s="78"/>
      <c r="S24" s="29">
        <v>2</v>
      </c>
      <c r="T24" s="105" t="s">
        <v>381</v>
      </c>
      <c r="U24" s="31" t="s">
        <v>18</v>
      </c>
      <c r="V24" s="25"/>
      <c r="W24" s="25" t="s">
        <v>19</v>
      </c>
      <c r="X24" s="32">
        <v>0.25</v>
      </c>
      <c r="Y24" s="25" t="s">
        <v>20</v>
      </c>
      <c r="Z24" s="32">
        <v>0.15</v>
      </c>
      <c r="AA24" s="61">
        <f>X24+Z24</f>
        <v>0.4</v>
      </c>
      <c r="AB24" s="25" t="s">
        <v>21</v>
      </c>
      <c r="AC24" s="26" t="s">
        <v>181</v>
      </c>
      <c r="AD24" s="25" t="s">
        <v>22</v>
      </c>
      <c r="AE24" s="25" t="s">
        <v>143</v>
      </c>
      <c r="AF24" s="26">
        <f>N24-(N24*AA24)</f>
        <v>0.48</v>
      </c>
      <c r="AG24" s="119" t="str">
        <f t="shared" si="4"/>
        <v>Media</v>
      </c>
      <c r="AH24" s="120">
        <f t="shared" si="6"/>
        <v>1</v>
      </c>
      <c r="AI24" s="32" t="str">
        <f>IF(AH24&lt;19%,"",IF(AH24&lt;=20%,"Insignificante",IF(AH24&lt;=40%,"Menor",IF(AH24&lt;=60%,"Moderado",IF(AH24&lt;=80%,"Mayor",IF(AH24&lt;=100%,"Catastrófico"))))))</f>
        <v>Catastrófico</v>
      </c>
      <c r="AJ24" s="25" t="s">
        <v>40</v>
      </c>
      <c r="AK24" s="25" t="s">
        <v>54</v>
      </c>
      <c r="AL24" s="78"/>
      <c r="AM24" s="105" t="s">
        <v>182</v>
      </c>
      <c r="AN24" s="85" t="s">
        <v>175</v>
      </c>
      <c r="AO24" s="86">
        <v>44226</v>
      </c>
      <c r="AP24" s="86">
        <v>44346</v>
      </c>
      <c r="AQ24" s="89" t="s">
        <v>183</v>
      </c>
      <c r="AR24" s="88"/>
    </row>
    <row r="25" spans="1:44" ht="252.75" thickBot="1" x14ac:dyDescent="0.3">
      <c r="A25" s="133"/>
      <c r="B25" s="25">
        <v>6</v>
      </c>
      <c r="C25" s="23" t="s">
        <v>184</v>
      </c>
      <c r="D25" s="23" t="s">
        <v>185</v>
      </c>
      <c r="E25" s="23" t="s">
        <v>18</v>
      </c>
      <c r="F25" s="23" t="s">
        <v>18</v>
      </c>
      <c r="G25" s="23" t="s">
        <v>18</v>
      </c>
      <c r="H25" s="23" t="s">
        <v>18</v>
      </c>
      <c r="I25" s="30" t="s">
        <v>186</v>
      </c>
      <c r="J25" s="30" t="s">
        <v>187</v>
      </c>
      <c r="K25" s="23" t="s">
        <v>88</v>
      </c>
      <c r="L25" s="40">
        <v>1500</v>
      </c>
      <c r="M25" s="24" t="str">
        <f t="shared" si="0"/>
        <v>Alta</v>
      </c>
      <c r="N25" s="132">
        <v>0.8</v>
      </c>
      <c r="O25" s="25" t="str">
        <f>IF(P25&lt;19%,"",IF(P25&lt;=20%,"Insignificante",IF(P25&lt;=40%,"Menor",IF(P25&lt;=60%,"Moderado",IF(P25&lt;=80%,"Mayor",IF(P25&lt;=100%,"Catastrófico"))))))</f>
        <v>Catastrófico</v>
      </c>
      <c r="P25" s="72">
        <v>1</v>
      </c>
      <c r="Q25" s="73" t="s">
        <v>39</v>
      </c>
      <c r="R25" s="78"/>
      <c r="S25" s="29">
        <v>3</v>
      </c>
      <c r="T25" s="105" t="s">
        <v>382</v>
      </c>
      <c r="U25" s="31" t="s">
        <v>18</v>
      </c>
      <c r="V25" s="25"/>
      <c r="W25" s="25" t="s">
        <v>19</v>
      </c>
      <c r="X25" s="32">
        <v>0.25</v>
      </c>
      <c r="Y25" s="25" t="s">
        <v>20</v>
      </c>
      <c r="Z25" s="32">
        <v>0.15</v>
      </c>
      <c r="AA25" s="61">
        <f>X25+Z25</f>
        <v>0.4</v>
      </c>
      <c r="AB25" s="25" t="s">
        <v>21</v>
      </c>
      <c r="AC25" s="26" t="s">
        <v>188</v>
      </c>
      <c r="AD25" s="25" t="s">
        <v>22</v>
      </c>
      <c r="AE25" s="25" t="s">
        <v>143</v>
      </c>
      <c r="AF25" s="26">
        <f>N25-(N25*AA25)</f>
        <v>0.48</v>
      </c>
      <c r="AG25" s="119" t="str">
        <f t="shared" si="4"/>
        <v>Media</v>
      </c>
      <c r="AH25" s="120">
        <f>P25</f>
        <v>1</v>
      </c>
      <c r="AI25" s="32" t="str">
        <f>IF(AH25&lt;19%,"",IF(AH25&lt;=20%,"Insignificante",IF(AH25&lt;=40%,"Menor",IF(AH25&lt;=60%,"Moderado",IF(AH25&lt;=80%,"Mayor",IF(AH25&lt;=100%,"Catastrófico"))))))</f>
        <v>Catastrófico</v>
      </c>
      <c r="AJ25" s="25" t="s">
        <v>40</v>
      </c>
      <c r="AK25" s="25" t="s">
        <v>54</v>
      </c>
      <c r="AL25" s="78"/>
      <c r="AM25" s="105" t="s">
        <v>189</v>
      </c>
      <c r="AN25" s="85" t="s">
        <v>175</v>
      </c>
      <c r="AO25" s="86">
        <v>44285</v>
      </c>
      <c r="AP25" s="86">
        <v>44560</v>
      </c>
      <c r="AQ25" s="25" t="s">
        <v>190</v>
      </c>
      <c r="AR25" s="88"/>
    </row>
    <row r="26" spans="1:44" ht="252" x14ac:dyDescent="0.25">
      <c r="A26" s="133" t="s">
        <v>215</v>
      </c>
      <c r="B26" s="25">
        <v>7</v>
      </c>
      <c r="C26" s="23" t="s">
        <v>192</v>
      </c>
      <c r="D26" s="23" t="s">
        <v>193</v>
      </c>
      <c r="E26" s="23" t="s">
        <v>18</v>
      </c>
      <c r="F26" s="23" t="s">
        <v>18</v>
      </c>
      <c r="G26" s="23" t="s">
        <v>18</v>
      </c>
      <c r="H26" s="23" t="s">
        <v>18</v>
      </c>
      <c r="I26" s="23" t="s">
        <v>194</v>
      </c>
      <c r="J26" s="23" t="s">
        <v>195</v>
      </c>
      <c r="K26" s="25" t="s">
        <v>88</v>
      </c>
      <c r="L26" s="40">
        <v>9565</v>
      </c>
      <c r="M26" s="24" t="str">
        <f t="shared" si="0"/>
        <v>Muy Alta</v>
      </c>
      <c r="N26" s="132">
        <v>1</v>
      </c>
      <c r="O26" s="25" t="str">
        <f>IF(P26&lt;19%,"",IF(P26&lt;=20%,"Insignificante",IF(P26&lt;=40%,"Menor",IF(P26&lt;=60%,"Moderado",IF(P26&lt;=80%,"Mayor",IF(P26&lt;=100%,"Catastrófico"))))))</f>
        <v>Mayor</v>
      </c>
      <c r="P26" s="72">
        <v>0.8</v>
      </c>
      <c r="Q26" s="73" t="s">
        <v>39</v>
      </c>
      <c r="R26" s="78"/>
      <c r="S26" s="79">
        <v>1</v>
      </c>
      <c r="T26" s="105" t="s">
        <v>383</v>
      </c>
      <c r="U26" s="31" t="s">
        <v>18</v>
      </c>
      <c r="V26" s="25"/>
      <c r="W26" s="25" t="s">
        <v>19</v>
      </c>
      <c r="X26" s="32">
        <v>0.25</v>
      </c>
      <c r="Y26" s="25" t="s">
        <v>20</v>
      </c>
      <c r="Z26" s="32">
        <v>0.15</v>
      </c>
      <c r="AA26" s="61">
        <f>X26+Z26</f>
        <v>0.4</v>
      </c>
      <c r="AB26" s="25" t="s">
        <v>21</v>
      </c>
      <c r="AC26" s="83" t="s">
        <v>196</v>
      </c>
      <c r="AD26" s="25" t="s">
        <v>22</v>
      </c>
      <c r="AE26" s="25" t="s">
        <v>143</v>
      </c>
      <c r="AF26" s="26">
        <f>N26-(N26*AA26)</f>
        <v>0.6</v>
      </c>
      <c r="AG26" s="119" t="str">
        <f t="shared" si="4"/>
        <v>Media</v>
      </c>
      <c r="AH26" s="120">
        <f>P26</f>
        <v>0.8</v>
      </c>
      <c r="AI26" s="32" t="str">
        <f>IF(AH26&lt;19%,"",IF(AH26&lt;=20%,"Insignificante",IF(AH26&lt;=40%,"Menor",IF(AH26&lt;=60%,"Moderado",IF(AH26&lt;=80%,"Mayor",IF(AH26&lt;=100%,"Catastrófico"))))))</f>
        <v>Mayor</v>
      </c>
      <c r="AJ26" s="25" t="s">
        <v>39</v>
      </c>
      <c r="AK26" s="25" t="s">
        <v>54</v>
      </c>
      <c r="AL26" s="78"/>
      <c r="AM26" s="105" t="s">
        <v>197</v>
      </c>
      <c r="AN26" s="85" t="s">
        <v>198</v>
      </c>
      <c r="AO26" s="91">
        <v>44232</v>
      </c>
      <c r="AP26" s="86">
        <v>44561</v>
      </c>
      <c r="AQ26" s="92" t="s">
        <v>199</v>
      </c>
      <c r="AR26" s="88"/>
    </row>
    <row r="27" spans="1:44" ht="336.75" customHeight="1" x14ac:dyDescent="0.25">
      <c r="A27" s="133"/>
      <c r="B27" s="25">
        <v>8</v>
      </c>
      <c r="C27" s="23" t="s">
        <v>200</v>
      </c>
      <c r="D27" s="23" t="s">
        <v>201</v>
      </c>
      <c r="E27" s="23" t="s">
        <v>18</v>
      </c>
      <c r="F27" s="23" t="s">
        <v>18</v>
      </c>
      <c r="G27" s="23" t="s">
        <v>18</v>
      </c>
      <c r="H27" s="23" t="s">
        <v>18</v>
      </c>
      <c r="I27" s="23" t="s">
        <v>202</v>
      </c>
      <c r="J27" s="23" t="s">
        <v>203</v>
      </c>
      <c r="K27" s="25" t="s">
        <v>88</v>
      </c>
      <c r="L27" s="40">
        <v>7200</v>
      </c>
      <c r="M27" s="24" t="str">
        <f t="shared" si="0"/>
        <v>Muy Alta</v>
      </c>
      <c r="N27" s="132">
        <v>1</v>
      </c>
      <c r="O27" s="25" t="str">
        <f t="shared" ref="O27:O28" si="7">IF(P27&lt;19%,"",IF(P27&lt;=20%,"Insignificante",IF(P27&lt;=40%,"Menor",IF(P27&lt;=60%,"Moderado",IF(P27&lt;=80%,"Mayor",IF(P27&lt;=100%,"Catastrófico"))))))</f>
        <v>Mayor</v>
      </c>
      <c r="P27" s="72">
        <v>0.8</v>
      </c>
      <c r="Q27" s="73" t="s">
        <v>39</v>
      </c>
      <c r="R27" s="78"/>
      <c r="S27" s="29">
        <v>2</v>
      </c>
      <c r="T27" s="105" t="s">
        <v>384</v>
      </c>
      <c r="U27" s="31" t="s">
        <v>18</v>
      </c>
      <c r="V27" s="25"/>
      <c r="W27" s="25" t="s">
        <v>27</v>
      </c>
      <c r="X27" s="32">
        <v>0.15</v>
      </c>
      <c r="Y27" s="25" t="s">
        <v>20</v>
      </c>
      <c r="Z27" s="32">
        <v>0.15</v>
      </c>
      <c r="AA27" s="61">
        <f t="shared" ref="AA27:AA28" si="8">X27+Z27</f>
        <v>0.3</v>
      </c>
      <c r="AB27" s="25" t="s">
        <v>21</v>
      </c>
      <c r="AC27" s="83" t="s">
        <v>204</v>
      </c>
      <c r="AD27" s="25" t="s">
        <v>22</v>
      </c>
      <c r="AE27" s="25" t="s">
        <v>143</v>
      </c>
      <c r="AF27" s="26">
        <f t="shared" ref="AF27:AF28" si="9">N27-(N27*AA27)</f>
        <v>0.7</v>
      </c>
      <c r="AG27" s="119" t="str">
        <f t="shared" si="4"/>
        <v>Alta</v>
      </c>
      <c r="AH27" s="120">
        <f>P27</f>
        <v>0.8</v>
      </c>
      <c r="AI27" s="32" t="str">
        <f t="shared" ref="AI27:AI28" si="10">IF(AH27&lt;19%,"",IF(AH27&lt;=20%,"Insignificante",IF(AH27&lt;=40%,"Menor",IF(AH27&lt;=60%,"Moderado",IF(AH27&lt;=80%,"Mayor",IF(AH27&lt;=100%,"Catastrófico"))))))</f>
        <v>Mayor</v>
      </c>
      <c r="AJ27" s="25" t="s">
        <v>39</v>
      </c>
      <c r="AK27" s="25" t="s">
        <v>54</v>
      </c>
      <c r="AL27" s="78"/>
      <c r="AM27" s="105" t="s">
        <v>205</v>
      </c>
      <c r="AN27" s="30" t="s">
        <v>206</v>
      </c>
      <c r="AO27" s="91">
        <v>44224</v>
      </c>
      <c r="AP27" s="86">
        <v>44561</v>
      </c>
      <c r="AQ27" s="25" t="s">
        <v>207</v>
      </c>
      <c r="AR27" s="88"/>
    </row>
    <row r="28" spans="1:44" ht="174" thickBot="1" x14ac:dyDescent="0.3">
      <c r="A28" s="133"/>
      <c r="B28" s="25">
        <v>9</v>
      </c>
      <c r="C28" s="23" t="s">
        <v>208</v>
      </c>
      <c r="D28" s="23" t="s">
        <v>354</v>
      </c>
      <c r="E28" s="23" t="s">
        <v>18</v>
      </c>
      <c r="F28" s="23" t="s">
        <v>18</v>
      </c>
      <c r="G28" s="23" t="s">
        <v>18</v>
      </c>
      <c r="H28" s="23" t="s">
        <v>18</v>
      </c>
      <c r="I28" s="23" t="s">
        <v>209</v>
      </c>
      <c r="J28" s="23" t="s">
        <v>210</v>
      </c>
      <c r="K28" s="25" t="s">
        <v>88</v>
      </c>
      <c r="L28" s="40">
        <v>3960</v>
      </c>
      <c r="M28" s="24" t="str">
        <f t="shared" si="0"/>
        <v>Alta</v>
      </c>
      <c r="N28" s="132">
        <v>0.8</v>
      </c>
      <c r="O28" s="25" t="str">
        <f t="shared" si="7"/>
        <v>Mayor</v>
      </c>
      <c r="P28" s="72">
        <v>0.8</v>
      </c>
      <c r="Q28" s="73" t="s">
        <v>39</v>
      </c>
      <c r="R28" s="78"/>
      <c r="S28" s="29">
        <v>3</v>
      </c>
      <c r="T28" s="105" t="s">
        <v>385</v>
      </c>
      <c r="U28" s="31" t="s">
        <v>18</v>
      </c>
      <c r="V28" s="25"/>
      <c r="W28" s="25" t="s">
        <v>19</v>
      </c>
      <c r="X28" s="32">
        <v>0.25</v>
      </c>
      <c r="Y28" s="25" t="s">
        <v>45</v>
      </c>
      <c r="Z28" s="32">
        <v>0.25</v>
      </c>
      <c r="AA28" s="61">
        <f t="shared" si="8"/>
        <v>0.5</v>
      </c>
      <c r="AB28" s="25" t="s">
        <v>21</v>
      </c>
      <c r="AC28" s="83" t="s">
        <v>211</v>
      </c>
      <c r="AD28" s="25" t="s">
        <v>22</v>
      </c>
      <c r="AE28" s="25" t="s">
        <v>143</v>
      </c>
      <c r="AF28" s="26">
        <f t="shared" si="9"/>
        <v>0.4</v>
      </c>
      <c r="AG28" s="119" t="str">
        <f t="shared" si="4"/>
        <v>Baja</v>
      </c>
      <c r="AH28" s="120">
        <f>P28</f>
        <v>0.8</v>
      </c>
      <c r="AI28" s="32" t="str">
        <f t="shared" si="10"/>
        <v>Mayor</v>
      </c>
      <c r="AJ28" s="25" t="s">
        <v>39</v>
      </c>
      <c r="AK28" s="25" t="s">
        <v>54</v>
      </c>
      <c r="AL28" s="78"/>
      <c r="AM28" s="105" t="s">
        <v>212</v>
      </c>
      <c r="AN28" s="30" t="s">
        <v>213</v>
      </c>
      <c r="AO28" s="91">
        <v>44206</v>
      </c>
      <c r="AP28" s="86">
        <v>44561</v>
      </c>
      <c r="AQ28" s="25" t="s">
        <v>214</v>
      </c>
      <c r="AR28" s="88"/>
    </row>
    <row r="29" spans="1:44" ht="157.5" x14ac:dyDescent="0.25">
      <c r="A29" s="133" t="s">
        <v>225</v>
      </c>
      <c r="B29" s="25">
        <v>10</v>
      </c>
      <c r="C29" s="23" t="s">
        <v>356</v>
      </c>
      <c r="D29" s="23" t="s">
        <v>357</v>
      </c>
      <c r="E29" s="23" t="s">
        <v>166</v>
      </c>
      <c r="F29" s="23" t="s">
        <v>166</v>
      </c>
      <c r="G29" s="23" t="s">
        <v>166</v>
      </c>
      <c r="H29" s="23" t="s">
        <v>166</v>
      </c>
      <c r="I29" s="23" t="s">
        <v>216</v>
      </c>
      <c r="J29" s="23" t="s">
        <v>217</v>
      </c>
      <c r="K29" s="25" t="s">
        <v>88</v>
      </c>
      <c r="L29" s="40">
        <v>365</v>
      </c>
      <c r="M29" s="24" t="str">
        <f t="shared" ref="M29:M47" si="11">IF(N29&lt;19%,"",IF(N29&lt;=20%,"Muy baja",IF(N29&lt;=40%,"Baja",IF(N29&lt;=60%,"Media",IF(N29&lt;=80%,"Alta",IF(N29&lt;=100%,"Muy Alta"))))))</f>
        <v>Media</v>
      </c>
      <c r="N29" s="132">
        <v>0.6</v>
      </c>
      <c r="O29" s="25" t="str">
        <f>IF(P29&lt;19%,"",IF(P29&lt;=20%,"Insignificante",IF(P29&lt;=40%,"Menor",IF(P29&lt;=60%,"Moderado",IF(P29&lt;=80%,"Mayor",IF(P29&lt;=100%,"Catastrófico"))))))</f>
        <v>Catastrófico</v>
      </c>
      <c r="P29" s="72">
        <v>1</v>
      </c>
      <c r="Q29" s="73" t="s">
        <v>40</v>
      </c>
      <c r="R29" s="78"/>
      <c r="S29" s="79">
        <v>1</v>
      </c>
      <c r="T29" s="94" t="s">
        <v>387</v>
      </c>
      <c r="U29" s="95" t="s">
        <v>18</v>
      </c>
      <c r="V29" s="92"/>
      <c r="W29" s="92" t="s">
        <v>27</v>
      </c>
      <c r="X29" s="32">
        <v>0.15</v>
      </c>
      <c r="Y29" s="25" t="s">
        <v>20</v>
      </c>
      <c r="Z29" s="32">
        <v>0.15</v>
      </c>
      <c r="AA29" s="61">
        <f>X29+Z29</f>
        <v>0.3</v>
      </c>
      <c r="AB29" s="25" t="s">
        <v>21</v>
      </c>
      <c r="AC29" s="83" t="s">
        <v>218</v>
      </c>
      <c r="AD29" s="25" t="s">
        <v>22</v>
      </c>
      <c r="AE29" s="25" t="s">
        <v>143</v>
      </c>
      <c r="AF29" s="26">
        <f>N29-(N29*AA29)</f>
        <v>0.42</v>
      </c>
      <c r="AG29" s="119" t="str">
        <f t="shared" si="4"/>
        <v>Media</v>
      </c>
      <c r="AH29" s="120">
        <f t="shared" ref="AH29:AH47" si="12">P29</f>
        <v>1</v>
      </c>
      <c r="AI29" s="32" t="str">
        <f>IF(AH29&lt;19%,"",IF(AH29&lt;=20%,"Insignificante",IF(AH29&lt;=40%,"Menor",IF(AH29&lt;=60%,"Moderado",IF(AH29&lt;=80%,"Mayor",IF(AH29&lt;=100%,"Catastrófico"))))))</f>
        <v>Catastrófico</v>
      </c>
      <c r="AJ29" s="25" t="s">
        <v>40</v>
      </c>
      <c r="AK29" s="25" t="s">
        <v>54</v>
      </c>
      <c r="AL29" s="78"/>
      <c r="AM29" s="84" t="s">
        <v>389</v>
      </c>
      <c r="AN29" s="121" t="s">
        <v>390</v>
      </c>
      <c r="AO29" s="86">
        <v>44197</v>
      </c>
      <c r="AP29" s="86">
        <v>44561</v>
      </c>
      <c r="AQ29" s="92" t="s">
        <v>391</v>
      </c>
      <c r="AR29" s="88"/>
    </row>
    <row r="30" spans="1:44" ht="187.5" customHeight="1" x14ac:dyDescent="0.25">
      <c r="A30" s="133"/>
      <c r="B30" s="25">
        <v>11</v>
      </c>
      <c r="C30" s="23" t="s">
        <v>358</v>
      </c>
      <c r="D30" s="23" t="s">
        <v>359</v>
      </c>
      <c r="E30" s="23" t="s">
        <v>166</v>
      </c>
      <c r="F30" s="23" t="s">
        <v>166</v>
      </c>
      <c r="G30" s="23" t="s">
        <v>166</v>
      </c>
      <c r="H30" s="23" t="s">
        <v>166</v>
      </c>
      <c r="I30" s="23" t="s">
        <v>219</v>
      </c>
      <c r="J30" s="23" t="s">
        <v>220</v>
      </c>
      <c r="K30" s="25" t="s">
        <v>88</v>
      </c>
      <c r="L30" s="40">
        <v>365</v>
      </c>
      <c r="M30" s="24" t="str">
        <f t="shared" si="11"/>
        <v>Media</v>
      </c>
      <c r="N30" s="132">
        <v>0.6</v>
      </c>
      <c r="O30" s="25" t="str">
        <f>IF(P30&lt;19%,"",IF(P30&lt;=20%,"Insignificante",IF(P30&lt;=40%,"Menor",IF(P30&lt;=60%,"Moderado",IF(P30&lt;=80%,"Mayor",IF(P30&lt;=100%,"Catastrófico"))))))</f>
        <v>Catastrófico</v>
      </c>
      <c r="P30" s="72">
        <v>1</v>
      </c>
      <c r="Q30" s="73" t="s">
        <v>40</v>
      </c>
      <c r="R30" s="78"/>
      <c r="S30" s="93"/>
      <c r="T30" s="94" t="s">
        <v>386</v>
      </c>
      <c r="U30" s="95" t="s">
        <v>18</v>
      </c>
      <c r="V30" s="92"/>
      <c r="W30" s="25" t="s">
        <v>19</v>
      </c>
      <c r="X30" s="32">
        <v>0.25</v>
      </c>
      <c r="Y30" s="25" t="s">
        <v>20</v>
      </c>
      <c r="Z30" s="32">
        <v>0.15</v>
      </c>
      <c r="AA30" s="61">
        <f>X30+Z30</f>
        <v>0.4</v>
      </c>
      <c r="AB30" s="25" t="s">
        <v>47</v>
      </c>
      <c r="AC30" s="83" t="s">
        <v>221</v>
      </c>
      <c r="AD30" s="25" t="s">
        <v>22</v>
      </c>
      <c r="AE30" s="25" t="s">
        <v>143</v>
      </c>
      <c r="AF30" s="26">
        <f>N30-(N30*AA30)</f>
        <v>0.36</v>
      </c>
      <c r="AG30" s="119" t="str">
        <f t="shared" si="4"/>
        <v>Baja</v>
      </c>
      <c r="AH30" s="120">
        <f t="shared" si="12"/>
        <v>1</v>
      </c>
      <c r="AI30" s="32" t="str">
        <f>IF(AH30&lt;19%,"",IF(AH30&lt;=20%,"Insignificante",IF(AH30&lt;=40%,"Menor",IF(AH30&lt;=60%,"Moderado",IF(AH30&lt;=80%,"Mayor",IF(AH30&lt;=100%,"Catastrófico"))))))</f>
        <v>Catastrófico</v>
      </c>
      <c r="AJ30" s="25" t="s">
        <v>40</v>
      </c>
      <c r="AK30" s="25" t="s">
        <v>54</v>
      </c>
      <c r="AL30" s="78"/>
      <c r="AM30" s="122" t="s">
        <v>395</v>
      </c>
      <c r="AN30" s="121" t="s">
        <v>222</v>
      </c>
      <c r="AO30" s="86">
        <v>44197</v>
      </c>
      <c r="AP30" s="86">
        <v>44561</v>
      </c>
      <c r="AQ30" s="92" t="s">
        <v>223</v>
      </c>
      <c r="AR30" s="88"/>
    </row>
    <row r="31" spans="1:44" ht="201.75" customHeight="1" thickBot="1" x14ac:dyDescent="0.3">
      <c r="A31" s="133"/>
      <c r="B31" s="25">
        <v>12</v>
      </c>
      <c r="C31" s="96" t="s">
        <v>360</v>
      </c>
      <c r="D31" s="96" t="s">
        <v>361</v>
      </c>
      <c r="E31" s="23" t="s">
        <v>166</v>
      </c>
      <c r="F31" s="23" t="s">
        <v>166</v>
      </c>
      <c r="G31" s="23" t="s">
        <v>166</v>
      </c>
      <c r="H31" s="23" t="s">
        <v>166</v>
      </c>
      <c r="I31" s="96" t="s">
        <v>352</v>
      </c>
      <c r="J31" s="23" t="s">
        <v>224</v>
      </c>
      <c r="K31" s="25" t="s">
        <v>88</v>
      </c>
      <c r="L31" s="40">
        <v>1200</v>
      </c>
      <c r="M31" s="24" t="str">
        <f t="shared" si="11"/>
        <v>Media</v>
      </c>
      <c r="N31" s="132">
        <v>0.6</v>
      </c>
      <c r="O31" s="25" t="str">
        <f t="shared" ref="O31" si="13">IF(P31&lt;19%,"",IF(P31&lt;=20%,"Insignificante",IF(P31&lt;=40%,"Menor",IF(P31&lt;=60%,"Moderado",IF(P31&lt;=80%,"Mayor",IF(P31&lt;=100%,"Catastrófico"))))))</f>
        <v>Catastrófico</v>
      </c>
      <c r="P31" s="72">
        <v>1</v>
      </c>
      <c r="Q31" s="73" t="s">
        <v>40</v>
      </c>
      <c r="R31" s="78"/>
      <c r="S31" s="29">
        <v>2</v>
      </c>
      <c r="T31" s="94" t="s">
        <v>355</v>
      </c>
      <c r="U31" s="31" t="s">
        <v>18</v>
      </c>
      <c r="V31" s="25"/>
      <c r="W31" s="25" t="s">
        <v>19</v>
      </c>
      <c r="X31" s="32">
        <v>0.25</v>
      </c>
      <c r="Y31" s="25" t="s">
        <v>20</v>
      </c>
      <c r="Z31" s="32">
        <v>0.15</v>
      </c>
      <c r="AA31" s="61">
        <f t="shared" ref="AA31" si="14">X31+Z31</f>
        <v>0.4</v>
      </c>
      <c r="AB31" s="25" t="s">
        <v>47</v>
      </c>
      <c r="AC31" s="83" t="s">
        <v>221</v>
      </c>
      <c r="AD31" s="25" t="s">
        <v>22</v>
      </c>
      <c r="AE31" s="25" t="s">
        <v>143</v>
      </c>
      <c r="AF31" s="26">
        <f t="shared" ref="AF31" si="15">N31-(N31*AA31)</f>
        <v>0.36</v>
      </c>
      <c r="AG31" s="119" t="str">
        <f t="shared" si="4"/>
        <v>Baja</v>
      </c>
      <c r="AH31" s="120">
        <f t="shared" si="12"/>
        <v>1</v>
      </c>
      <c r="AI31" s="32" t="str">
        <f t="shared" ref="AI31" si="16">IF(AH31&lt;19%,"",IF(AH31&lt;=20%,"Insignificante",IF(AH31&lt;=40%,"Menor",IF(AH31&lt;=60%,"Moderado",IF(AH31&lt;=80%,"Mayor",IF(AH31&lt;=100%,"Catastrófico"))))))</f>
        <v>Catastrófico</v>
      </c>
      <c r="AJ31" s="25" t="s">
        <v>40</v>
      </c>
      <c r="AK31" s="25" t="s">
        <v>54</v>
      </c>
      <c r="AL31" s="78"/>
      <c r="AM31" s="33" t="s">
        <v>392</v>
      </c>
      <c r="AN31" s="85" t="s">
        <v>393</v>
      </c>
      <c r="AO31" s="86">
        <v>44197</v>
      </c>
      <c r="AP31" s="86">
        <v>44561</v>
      </c>
      <c r="AQ31" s="98" t="s">
        <v>394</v>
      </c>
      <c r="AR31" s="88"/>
    </row>
    <row r="32" spans="1:44" ht="331.5" thickBot="1" x14ac:dyDescent="0.3">
      <c r="A32" s="130" t="s">
        <v>234</v>
      </c>
      <c r="B32" s="25">
        <v>13</v>
      </c>
      <c r="C32" s="23" t="s">
        <v>226</v>
      </c>
      <c r="D32" s="23" t="s">
        <v>227</v>
      </c>
      <c r="E32" s="23" t="s">
        <v>18</v>
      </c>
      <c r="F32" s="23" t="s">
        <v>18</v>
      </c>
      <c r="G32" s="23" t="s">
        <v>18</v>
      </c>
      <c r="H32" s="23" t="s">
        <v>18</v>
      </c>
      <c r="I32" s="23" t="s">
        <v>228</v>
      </c>
      <c r="J32" s="23" t="s">
        <v>229</v>
      </c>
      <c r="K32" s="25" t="s">
        <v>88</v>
      </c>
      <c r="L32" s="40">
        <v>1600</v>
      </c>
      <c r="M32" s="24" t="str">
        <f t="shared" si="11"/>
        <v>Alta</v>
      </c>
      <c r="N32" s="132">
        <v>0.8</v>
      </c>
      <c r="O32" s="25" t="str">
        <f>IF(P32&lt;19%,"",IF(P32&lt;=20%,"Insignificante",IF(P32&lt;=40%,"Menor",IF(P32&lt;=60%,"Moderado",IF(P32&lt;=80%,"Mayor",IF(P32&lt;=100%,"Catastrófico"))))))</f>
        <v>Catastrófico</v>
      </c>
      <c r="P32" s="72">
        <v>1</v>
      </c>
      <c r="Q32" s="73" t="s">
        <v>39</v>
      </c>
      <c r="R32" s="78"/>
      <c r="S32" s="79">
        <v>1</v>
      </c>
      <c r="T32" s="80" t="s">
        <v>388</v>
      </c>
      <c r="U32" s="81" t="s">
        <v>18</v>
      </c>
      <c r="V32" s="82"/>
      <c r="W32" s="25" t="s">
        <v>19</v>
      </c>
      <c r="X32" s="32">
        <v>0.25</v>
      </c>
      <c r="Y32" s="25" t="s">
        <v>20</v>
      </c>
      <c r="Z32" s="32">
        <v>0.15</v>
      </c>
      <c r="AA32" s="61">
        <f>X32+Z32</f>
        <v>0.4</v>
      </c>
      <c r="AB32" s="25" t="s">
        <v>21</v>
      </c>
      <c r="AC32" s="83" t="s">
        <v>230</v>
      </c>
      <c r="AD32" s="25" t="s">
        <v>22</v>
      </c>
      <c r="AE32" s="25" t="s">
        <v>143</v>
      </c>
      <c r="AF32" s="26">
        <f>N32-(N32*AA32)</f>
        <v>0.48</v>
      </c>
      <c r="AG32" s="119" t="str">
        <f t="shared" si="4"/>
        <v>Media</v>
      </c>
      <c r="AH32" s="120">
        <f>P32</f>
        <v>1</v>
      </c>
      <c r="AI32" s="32" t="str">
        <f>IF(AH32&lt;19%,"",IF(AH32&lt;=20%,"Insignificante",IF(AH32&lt;=40%,"Menor",IF(AH32&lt;=60%,"Moderado",IF(AH32&lt;=80%,"Mayor",IF(AH32&lt;=100%,"Catastrófico"))))))</f>
        <v>Catastrófico</v>
      </c>
      <c r="AJ32" s="25" t="s">
        <v>40</v>
      </c>
      <c r="AK32" s="25" t="s">
        <v>54</v>
      </c>
      <c r="AL32" s="78"/>
      <c r="AM32" s="105" t="s">
        <v>231</v>
      </c>
      <c r="AN32" s="85" t="s">
        <v>232</v>
      </c>
      <c r="AO32" s="86">
        <v>44228</v>
      </c>
      <c r="AP32" s="86">
        <v>44561</v>
      </c>
      <c r="AQ32" s="92" t="s">
        <v>233</v>
      </c>
      <c r="AR32" s="88"/>
    </row>
    <row r="33" spans="1:44" ht="174" thickBot="1" x14ac:dyDescent="0.3">
      <c r="A33" s="131" t="s">
        <v>245</v>
      </c>
      <c r="B33" s="25">
        <v>14</v>
      </c>
      <c r="C33" s="23" t="s">
        <v>235</v>
      </c>
      <c r="D33" s="23" t="s">
        <v>236</v>
      </c>
      <c r="E33" s="23" t="s">
        <v>18</v>
      </c>
      <c r="F33" s="23" t="s">
        <v>18</v>
      </c>
      <c r="G33" s="23" t="s">
        <v>18</v>
      </c>
      <c r="H33" s="23" t="s">
        <v>18</v>
      </c>
      <c r="I33" s="23" t="s">
        <v>237</v>
      </c>
      <c r="J33" s="23" t="s">
        <v>238</v>
      </c>
      <c r="K33" s="25" t="s">
        <v>88</v>
      </c>
      <c r="L33" s="40">
        <f>40+100</f>
        <v>140</v>
      </c>
      <c r="M33" s="24" t="str">
        <f t="shared" si="11"/>
        <v>Media</v>
      </c>
      <c r="N33" s="132">
        <v>0.6</v>
      </c>
      <c r="O33" s="25" t="str">
        <f>IF(P33&lt;19%,"",IF(P33&lt;=20%,"Insignificante",IF(P33&lt;=40%,"Menor",IF(P33&lt;=60%,"Moderado",IF(P33&lt;=80%,"Mayor",IF(P33&lt;=100%,"Catastrófico"))))))</f>
        <v>Catastrófico</v>
      </c>
      <c r="P33" s="72">
        <v>1</v>
      </c>
      <c r="Q33" s="73" t="s">
        <v>40</v>
      </c>
      <c r="R33" s="78"/>
      <c r="S33" s="79">
        <v>1</v>
      </c>
      <c r="T33" s="90" t="s">
        <v>362</v>
      </c>
      <c r="U33" s="81" t="s">
        <v>18</v>
      </c>
      <c r="V33" s="82"/>
      <c r="W33" s="25" t="s">
        <v>27</v>
      </c>
      <c r="X33" s="32">
        <v>0.15</v>
      </c>
      <c r="Y33" s="25" t="s">
        <v>20</v>
      </c>
      <c r="Z33" s="32">
        <v>0.15</v>
      </c>
      <c r="AA33" s="61">
        <f>X33+Z33</f>
        <v>0.3</v>
      </c>
      <c r="AB33" s="25" t="s">
        <v>21</v>
      </c>
      <c r="AC33" s="83" t="s">
        <v>239</v>
      </c>
      <c r="AD33" s="25" t="s">
        <v>22</v>
      </c>
      <c r="AE33" s="25" t="s">
        <v>142</v>
      </c>
      <c r="AF33" s="26">
        <f>N33-(N33*AA33)</f>
        <v>0.42</v>
      </c>
      <c r="AG33" s="119" t="str">
        <f t="shared" si="4"/>
        <v>Media</v>
      </c>
      <c r="AH33" s="120">
        <f t="shared" si="12"/>
        <v>1</v>
      </c>
      <c r="AI33" s="32" t="str">
        <f>IF(AH33&lt;19%,"",IF(AH33&lt;=20%,"Insignificante",IF(AH33&lt;=40%,"Menor",IF(AH33&lt;=60%,"Moderado",IF(AH33&lt;=80%,"Mayor",IF(AH33&lt;=100%,"Catastrófico"))))))</f>
        <v>Catastrófico</v>
      </c>
      <c r="AJ33" s="25" t="s">
        <v>40</v>
      </c>
      <c r="AK33" s="25" t="s">
        <v>54</v>
      </c>
      <c r="AL33" s="78"/>
      <c r="AM33" s="105" t="s">
        <v>240</v>
      </c>
      <c r="AN33" s="85" t="s">
        <v>241</v>
      </c>
      <c r="AO33" s="97" t="s">
        <v>242</v>
      </c>
      <c r="AP33" s="97" t="s">
        <v>243</v>
      </c>
      <c r="AQ33" s="98" t="s">
        <v>244</v>
      </c>
      <c r="AR33" s="88"/>
    </row>
    <row r="34" spans="1:44" ht="330.75" x14ac:dyDescent="0.25">
      <c r="A34" s="133" t="s">
        <v>266</v>
      </c>
      <c r="B34" s="25">
        <v>15</v>
      </c>
      <c r="C34" s="99" t="s">
        <v>246</v>
      </c>
      <c r="D34" s="99" t="s">
        <v>247</v>
      </c>
      <c r="E34" s="23" t="s">
        <v>18</v>
      </c>
      <c r="F34" s="23" t="s">
        <v>18</v>
      </c>
      <c r="G34" s="23" t="s">
        <v>18</v>
      </c>
      <c r="H34" s="23" t="s">
        <v>18</v>
      </c>
      <c r="I34" s="23" t="s">
        <v>248</v>
      </c>
      <c r="J34" s="23" t="s">
        <v>249</v>
      </c>
      <c r="K34" s="25" t="s">
        <v>88</v>
      </c>
      <c r="L34" s="40">
        <v>5</v>
      </c>
      <c r="M34" s="24" t="str">
        <f t="shared" si="11"/>
        <v>Baja</v>
      </c>
      <c r="N34" s="132">
        <v>0.4</v>
      </c>
      <c r="O34" s="71" t="str">
        <f>IF(P34&lt;19%,"",IF(P34&lt;=20%,"Insignificante",IF(P34&lt;=40%,"Menor",IF(P34&lt;=60%,"Moderado",IF(P34&lt;=80%,"Mayor",IF(P34&lt;=100%,"Catastrófico"))))))</f>
        <v>Catastrófico</v>
      </c>
      <c r="P34" s="72">
        <v>1</v>
      </c>
      <c r="Q34" s="73" t="s">
        <v>40</v>
      </c>
      <c r="R34" s="74"/>
      <c r="S34" s="79">
        <v>1</v>
      </c>
      <c r="T34" s="114" t="s">
        <v>363</v>
      </c>
      <c r="U34" s="117" t="s">
        <v>18</v>
      </c>
      <c r="V34" s="118"/>
      <c r="W34" s="25" t="s">
        <v>19</v>
      </c>
      <c r="X34" s="32">
        <v>0.25</v>
      </c>
      <c r="Y34" s="25" t="s">
        <v>20</v>
      </c>
      <c r="Z34" s="32">
        <v>0.15</v>
      </c>
      <c r="AA34" s="76">
        <f>X34+Z34</f>
        <v>0.4</v>
      </c>
      <c r="AB34" s="25" t="s">
        <v>21</v>
      </c>
      <c r="AC34" s="83" t="s">
        <v>250</v>
      </c>
      <c r="AD34" s="25" t="s">
        <v>22</v>
      </c>
      <c r="AE34" s="25" t="s">
        <v>143</v>
      </c>
      <c r="AF34" s="26">
        <f>N34-(N34*AA34)</f>
        <v>0.24</v>
      </c>
      <c r="AG34" s="119" t="str">
        <f t="shared" si="4"/>
        <v>Baja</v>
      </c>
      <c r="AH34" s="120">
        <f>P34</f>
        <v>1</v>
      </c>
      <c r="AI34" s="32" t="str">
        <f>IF(AH34&lt;19%,"",IF(AH34&lt;=20%,"Insignificante",IF(AH34&lt;=40%,"Menor",IF(AH34&lt;=60%,"Moderado",IF(AH34&lt;=80%,"Mayor",IF(AH34&lt;=100%,"Catastrófico"))))))</f>
        <v>Catastrófico</v>
      </c>
      <c r="AJ34" s="25" t="s">
        <v>40</v>
      </c>
      <c r="AK34" s="25" t="s">
        <v>54</v>
      </c>
      <c r="AL34" s="74"/>
      <c r="AM34" s="105" t="s">
        <v>251</v>
      </c>
      <c r="AN34" s="85" t="s">
        <v>252</v>
      </c>
      <c r="AO34" s="86">
        <v>44197</v>
      </c>
      <c r="AP34" s="86">
        <v>44561</v>
      </c>
      <c r="AQ34" s="92"/>
      <c r="AR34" s="88"/>
    </row>
    <row r="35" spans="1:44" ht="220.5" x14ac:dyDescent="0.25">
      <c r="A35" s="133"/>
      <c r="B35" s="25">
        <v>16</v>
      </c>
      <c r="C35" s="23" t="s">
        <v>253</v>
      </c>
      <c r="D35" s="23" t="s">
        <v>254</v>
      </c>
      <c r="E35" s="23" t="s">
        <v>18</v>
      </c>
      <c r="F35" s="23" t="s">
        <v>18</v>
      </c>
      <c r="G35" s="23" t="s">
        <v>18</v>
      </c>
      <c r="H35" s="23" t="s">
        <v>18</v>
      </c>
      <c r="I35" s="23" t="s">
        <v>255</v>
      </c>
      <c r="J35" s="23" t="s">
        <v>256</v>
      </c>
      <c r="K35" s="25" t="s">
        <v>88</v>
      </c>
      <c r="L35" s="100">
        <v>550</v>
      </c>
      <c r="M35" s="24" t="str">
        <f t="shared" si="11"/>
        <v>Alta</v>
      </c>
      <c r="N35" s="132">
        <v>0.8</v>
      </c>
      <c r="O35" s="71" t="str">
        <f t="shared" ref="O35:O36" si="17">IF(P35&lt;19%,"",IF(P35&lt;=20%,"Insignificante",IF(P35&lt;=40%,"Menor",IF(P35&lt;=60%,"Moderado",IF(P35&lt;=80%,"Mayor",IF(P35&lt;=100%,"Catastrófico"))))))</f>
        <v>Mayor</v>
      </c>
      <c r="P35" s="72">
        <v>0.8</v>
      </c>
      <c r="Q35" s="73" t="s">
        <v>39</v>
      </c>
      <c r="R35" s="74"/>
      <c r="S35" s="29">
        <v>2</v>
      </c>
      <c r="T35" s="116" t="s">
        <v>364</v>
      </c>
      <c r="U35" s="31" t="s">
        <v>18</v>
      </c>
      <c r="V35" s="25"/>
      <c r="W35" s="25" t="s">
        <v>19</v>
      </c>
      <c r="X35" s="32">
        <v>0.25</v>
      </c>
      <c r="Y35" s="25" t="s">
        <v>20</v>
      </c>
      <c r="Z35" s="32">
        <v>0.15</v>
      </c>
      <c r="AA35" s="76">
        <f t="shared" ref="AA35:AA36" si="18">X35+Z35</f>
        <v>0.4</v>
      </c>
      <c r="AB35" s="25" t="s">
        <v>21</v>
      </c>
      <c r="AC35" s="26" t="s">
        <v>257</v>
      </c>
      <c r="AD35" s="25" t="s">
        <v>22</v>
      </c>
      <c r="AE35" s="25" t="s">
        <v>143</v>
      </c>
      <c r="AF35" s="26">
        <f t="shared" ref="AF35:AF36" si="19">N35-(N35*AA35)</f>
        <v>0.48</v>
      </c>
      <c r="AG35" s="119" t="str">
        <f t="shared" si="4"/>
        <v>Media</v>
      </c>
      <c r="AH35" s="120">
        <f t="shared" si="12"/>
        <v>0.8</v>
      </c>
      <c r="AI35" s="32" t="str">
        <f t="shared" ref="AI35:AI36" si="20">IF(AH35&lt;19%,"",IF(AH35&lt;=20%,"Insignificante",IF(AH35&lt;=40%,"Menor",IF(AH35&lt;=60%,"Moderado",IF(AH35&lt;=80%,"Mayor",IF(AH35&lt;=100%,"Catastrófico"))))))</f>
        <v>Mayor</v>
      </c>
      <c r="AJ35" s="25" t="s">
        <v>39</v>
      </c>
      <c r="AK35" s="25" t="s">
        <v>54</v>
      </c>
      <c r="AL35" s="74"/>
      <c r="AM35" s="105" t="s">
        <v>258</v>
      </c>
      <c r="AN35" s="85" t="s">
        <v>259</v>
      </c>
      <c r="AO35" s="86">
        <v>44197</v>
      </c>
      <c r="AP35" s="86">
        <v>44561</v>
      </c>
      <c r="AQ35" s="25"/>
      <c r="AR35" s="88"/>
    </row>
    <row r="36" spans="1:44" ht="225.75" customHeight="1" thickBot="1" x14ac:dyDescent="0.3">
      <c r="A36" s="133"/>
      <c r="B36" s="25">
        <v>17</v>
      </c>
      <c r="C36" s="23" t="s">
        <v>260</v>
      </c>
      <c r="D36" s="23" t="s">
        <v>261</v>
      </c>
      <c r="E36" s="23" t="s">
        <v>18</v>
      </c>
      <c r="F36" s="23" t="s">
        <v>18</v>
      </c>
      <c r="G36" s="23" t="s">
        <v>18</v>
      </c>
      <c r="H36" s="23" t="s">
        <v>18</v>
      </c>
      <c r="I36" s="96" t="s">
        <v>353</v>
      </c>
      <c r="J36" s="23" t="s">
        <v>262</v>
      </c>
      <c r="K36" s="25" t="s">
        <v>88</v>
      </c>
      <c r="L36" s="40">
        <v>729</v>
      </c>
      <c r="M36" s="24" t="str">
        <f t="shared" si="11"/>
        <v>Alta</v>
      </c>
      <c r="N36" s="132">
        <v>0.8</v>
      </c>
      <c r="O36" s="71" t="str">
        <f t="shared" si="17"/>
        <v>Catastrófico</v>
      </c>
      <c r="P36" s="72">
        <v>1</v>
      </c>
      <c r="Q36" s="73" t="s">
        <v>40</v>
      </c>
      <c r="R36" s="74"/>
      <c r="S36" s="29">
        <v>3</v>
      </c>
      <c r="T36" s="116" t="s">
        <v>365</v>
      </c>
      <c r="U36" s="31" t="s">
        <v>18</v>
      </c>
      <c r="V36" s="25"/>
      <c r="W36" s="25" t="s">
        <v>19</v>
      </c>
      <c r="X36" s="32">
        <v>0.25</v>
      </c>
      <c r="Y36" s="25" t="s">
        <v>20</v>
      </c>
      <c r="Z36" s="32">
        <v>0.15</v>
      </c>
      <c r="AA36" s="76">
        <f t="shared" si="18"/>
        <v>0.4</v>
      </c>
      <c r="AB36" s="25" t="s">
        <v>21</v>
      </c>
      <c r="AC36" s="26" t="s">
        <v>263</v>
      </c>
      <c r="AD36" s="25" t="s">
        <v>22</v>
      </c>
      <c r="AE36" s="25" t="s">
        <v>143</v>
      </c>
      <c r="AF36" s="26">
        <f t="shared" si="19"/>
        <v>0.48</v>
      </c>
      <c r="AG36" s="119" t="str">
        <f t="shared" si="4"/>
        <v>Media</v>
      </c>
      <c r="AH36" s="120">
        <f>P36</f>
        <v>1</v>
      </c>
      <c r="AI36" s="32" t="str">
        <f t="shared" si="20"/>
        <v>Catastrófico</v>
      </c>
      <c r="AJ36" s="25" t="s">
        <v>40</v>
      </c>
      <c r="AK36" s="25" t="s">
        <v>54</v>
      </c>
      <c r="AL36" s="74"/>
      <c r="AM36" s="105" t="s">
        <v>264</v>
      </c>
      <c r="AN36" s="85" t="s">
        <v>265</v>
      </c>
      <c r="AO36" s="86">
        <v>44197</v>
      </c>
      <c r="AP36" s="86">
        <v>44561</v>
      </c>
      <c r="AQ36" s="25"/>
      <c r="AR36" s="88"/>
    </row>
    <row r="37" spans="1:44" ht="141.75" x14ac:dyDescent="0.25">
      <c r="A37" s="146" t="s">
        <v>308</v>
      </c>
      <c r="B37" s="25">
        <v>18</v>
      </c>
      <c r="C37" s="23" t="s">
        <v>267</v>
      </c>
      <c r="D37" s="23" t="s">
        <v>268</v>
      </c>
      <c r="E37" s="23" t="s">
        <v>18</v>
      </c>
      <c r="F37" s="23" t="s">
        <v>18</v>
      </c>
      <c r="G37" s="23" t="s">
        <v>18</v>
      </c>
      <c r="H37" s="23" t="s">
        <v>18</v>
      </c>
      <c r="I37" s="23" t="s">
        <v>269</v>
      </c>
      <c r="J37" s="23" t="s">
        <v>270</v>
      </c>
      <c r="K37" s="25" t="s">
        <v>88</v>
      </c>
      <c r="L37" s="40">
        <v>400</v>
      </c>
      <c r="M37" s="24" t="str">
        <f t="shared" si="11"/>
        <v>Media</v>
      </c>
      <c r="N37" s="132">
        <v>0.6</v>
      </c>
      <c r="O37" s="71" t="str">
        <f>IF(P37&lt;19%,"",IF(P37&lt;=20%,"Insignificante",IF(P37&lt;=40%,"Menor",IF(P37&lt;=60%,"Moderado",IF(P37&lt;=80%,"Mayor",IF(P37&lt;=100%,"Catastrófico"))))))</f>
        <v>Catastrófico</v>
      </c>
      <c r="P37" s="72">
        <v>1</v>
      </c>
      <c r="Q37" s="73" t="s">
        <v>40</v>
      </c>
      <c r="R37" s="74"/>
      <c r="S37" s="75">
        <v>1</v>
      </c>
      <c r="T37" s="115" t="s">
        <v>366</v>
      </c>
      <c r="U37" s="95" t="s">
        <v>18</v>
      </c>
      <c r="V37" s="92"/>
      <c r="W37" s="25" t="s">
        <v>19</v>
      </c>
      <c r="X37" s="32">
        <v>0.25</v>
      </c>
      <c r="Y37" s="25" t="s">
        <v>20</v>
      </c>
      <c r="Z37" s="32">
        <v>0.15</v>
      </c>
      <c r="AA37" s="76">
        <f>X37+Z37</f>
        <v>0.4</v>
      </c>
      <c r="AB37" s="25" t="s">
        <v>21</v>
      </c>
      <c r="AC37" s="83" t="s">
        <v>263</v>
      </c>
      <c r="AD37" s="25" t="s">
        <v>22</v>
      </c>
      <c r="AE37" s="25" t="s">
        <v>143</v>
      </c>
      <c r="AF37" s="26">
        <f>N37-(N37*AA37)</f>
        <v>0.36</v>
      </c>
      <c r="AG37" s="119" t="str">
        <f t="shared" si="4"/>
        <v>Baja</v>
      </c>
      <c r="AH37" s="120">
        <f t="shared" si="12"/>
        <v>1</v>
      </c>
      <c r="AI37" s="32" t="str">
        <f>IF(AH37&lt;19%,"",IF(AH37&lt;=20%,"Insignificante",IF(AH37&lt;=40%,"Menor",IF(AH37&lt;=60%,"Moderado",IF(AH37&lt;=80%,"Mayor",IF(AH37&lt;=100%,"Catastrófico"))))))</f>
        <v>Catastrófico</v>
      </c>
      <c r="AJ37" s="25" t="s">
        <v>40</v>
      </c>
      <c r="AK37" s="25" t="s">
        <v>54</v>
      </c>
      <c r="AL37" s="74"/>
      <c r="AM37" s="105" t="s">
        <v>271</v>
      </c>
      <c r="AN37" s="121" t="s">
        <v>272</v>
      </c>
      <c r="AO37" s="86">
        <v>44228</v>
      </c>
      <c r="AP37" s="86">
        <v>44550</v>
      </c>
      <c r="AQ37" s="92" t="s">
        <v>273</v>
      </c>
      <c r="AR37" s="88" t="s">
        <v>155</v>
      </c>
    </row>
    <row r="38" spans="1:44" ht="141.75" x14ac:dyDescent="0.25">
      <c r="A38" s="146"/>
      <c r="B38" s="25">
        <v>19</v>
      </c>
      <c r="C38" s="23" t="s">
        <v>274</v>
      </c>
      <c r="D38" s="23" t="s">
        <v>275</v>
      </c>
      <c r="E38" s="23" t="s">
        <v>18</v>
      </c>
      <c r="F38" s="23" t="s">
        <v>18</v>
      </c>
      <c r="G38" s="23" t="s">
        <v>18</v>
      </c>
      <c r="H38" s="23" t="s">
        <v>18</v>
      </c>
      <c r="I38" s="23" t="s">
        <v>276</v>
      </c>
      <c r="J38" s="23" t="s">
        <v>270</v>
      </c>
      <c r="K38" s="25" t="s">
        <v>88</v>
      </c>
      <c r="L38" s="40">
        <v>400</v>
      </c>
      <c r="M38" s="24" t="str">
        <f t="shared" si="11"/>
        <v>Media</v>
      </c>
      <c r="N38" s="132">
        <v>0.6</v>
      </c>
      <c r="O38" s="71" t="str">
        <f t="shared" ref="O38:O42" si="21">IF(P38&lt;19%,"",IF(P38&lt;=20%,"Insignificante",IF(P38&lt;=40%,"Menor",IF(P38&lt;=60%,"Moderado",IF(P38&lt;=80%,"Mayor",IF(P38&lt;=100%,"Catastrófico"))))))</f>
        <v>Catastrófico</v>
      </c>
      <c r="P38" s="72">
        <v>1</v>
      </c>
      <c r="Q38" s="73" t="s">
        <v>40</v>
      </c>
      <c r="R38" s="74"/>
      <c r="S38" s="102"/>
      <c r="T38" s="101" t="s">
        <v>367</v>
      </c>
      <c r="U38" s="95" t="s">
        <v>18</v>
      </c>
      <c r="V38" s="92"/>
      <c r="W38" s="25" t="s">
        <v>19</v>
      </c>
      <c r="X38" s="32">
        <v>0.25</v>
      </c>
      <c r="Y38" s="25" t="s">
        <v>20</v>
      </c>
      <c r="Z38" s="32">
        <v>0.15</v>
      </c>
      <c r="AA38" s="76">
        <f t="shared" ref="AA38:AA42" si="22">X38+Z38</f>
        <v>0.4</v>
      </c>
      <c r="AB38" s="25" t="s">
        <v>21</v>
      </c>
      <c r="AC38" s="83" t="s">
        <v>263</v>
      </c>
      <c r="AD38" s="25" t="s">
        <v>22</v>
      </c>
      <c r="AE38" s="25" t="s">
        <v>143</v>
      </c>
      <c r="AF38" s="26">
        <f t="shared" ref="AF38:AF42" si="23">N38-(N38*AA38)</f>
        <v>0.36</v>
      </c>
      <c r="AG38" s="119" t="str">
        <f t="shared" si="4"/>
        <v>Baja</v>
      </c>
      <c r="AH38" s="120">
        <f t="shared" si="12"/>
        <v>1</v>
      </c>
      <c r="AI38" s="32" t="str">
        <f t="shared" ref="AI38:AI43" si="24">IF(AH38&lt;19%,"",IF(AH38&lt;=20%,"Insignificante",IF(AH38&lt;=40%,"Menor",IF(AH38&lt;=60%,"Moderado",IF(AH38&lt;=80%,"Mayor",IF(AH38&lt;=100%,"Catastrófico"))))))</f>
        <v>Catastrófico</v>
      </c>
      <c r="AJ38" s="25" t="s">
        <v>40</v>
      </c>
      <c r="AK38" s="25" t="s">
        <v>54</v>
      </c>
      <c r="AL38" s="74"/>
      <c r="AM38" s="105" t="s">
        <v>277</v>
      </c>
      <c r="AN38" s="121" t="s">
        <v>272</v>
      </c>
      <c r="AO38" s="86">
        <v>44228</v>
      </c>
      <c r="AP38" s="86">
        <v>44550</v>
      </c>
      <c r="AQ38" s="92" t="s">
        <v>273</v>
      </c>
      <c r="AR38" s="88" t="s">
        <v>155</v>
      </c>
    </row>
    <row r="39" spans="1:44" ht="173.25" x14ac:dyDescent="0.25">
      <c r="A39" s="146"/>
      <c r="B39" s="25">
        <v>20</v>
      </c>
      <c r="C39" s="23" t="s">
        <v>278</v>
      </c>
      <c r="D39" s="23" t="s">
        <v>279</v>
      </c>
      <c r="E39" s="23" t="s">
        <v>18</v>
      </c>
      <c r="F39" s="23" t="s">
        <v>18</v>
      </c>
      <c r="G39" s="23" t="s">
        <v>18</v>
      </c>
      <c r="H39" s="23" t="s">
        <v>18</v>
      </c>
      <c r="I39" s="23" t="s">
        <v>280</v>
      </c>
      <c r="J39" s="23" t="s">
        <v>281</v>
      </c>
      <c r="K39" s="25" t="s">
        <v>88</v>
      </c>
      <c r="L39" s="40">
        <v>400</v>
      </c>
      <c r="M39" s="24" t="str">
        <f t="shared" si="11"/>
        <v>Media</v>
      </c>
      <c r="N39" s="132">
        <v>0.6</v>
      </c>
      <c r="O39" s="71" t="str">
        <f t="shared" si="21"/>
        <v>Catastrófico</v>
      </c>
      <c r="P39" s="72">
        <v>1</v>
      </c>
      <c r="Q39" s="73" t="s">
        <v>40</v>
      </c>
      <c r="R39" s="74"/>
      <c r="S39" s="102"/>
      <c r="T39" s="101" t="s">
        <v>368</v>
      </c>
      <c r="U39" s="95" t="s">
        <v>18</v>
      </c>
      <c r="V39" s="92"/>
      <c r="W39" s="25" t="s">
        <v>19</v>
      </c>
      <c r="X39" s="32">
        <v>0.25</v>
      </c>
      <c r="Y39" s="25" t="s">
        <v>20</v>
      </c>
      <c r="Z39" s="32">
        <v>0.15</v>
      </c>
      <c r="AA39" s="76">
        <f t="shared" si="22"/>
        <v>0.4</v>
      </c>
      <c r="AB39" s="25" t="s">
        <v>21</v>
      </c>
      <c r="AC39" s="83" t="s">
        <v>282</v>
      </c>
      <c r="AD39" s="25" t="s">
        <v>22</v>
      </c>
      <c r="AE39" s="25" t="s">
        <v>143</v>
      </c>
      <c r="AF39" s="26">
        <f t="shared" si="23"/>
        <v>0.36</v>
      </c>
      <c r="AG39" s="119" t="str">
        <f t="shared" si="4"/>
        <v>Baja</v>
      </c>
      <c r="AH39" s="120">
        <f>P39</f>
        <v>1</v>
      </c>
      <c r="AI39" s="32" t="str">
        <f t="shared" si="24"/>
        <v>Catastrófico</v>
      </c>
      <c r="AJ39" s="25" t="s">
        <v>40</v>
      </c>
      <c r="AK39" s="25" t="s">
        <v>54</v>
      </c>
      <c r="AL39" s="74"/>
      <c r="AM39" s="105" t="s">
        <v>283</v>
      </c>
      <c r="AN39" s="121" t="s">
        <v>272</v>
      </c>
      <c r="AO39" s="86">
        <v>44228</v>
      </c>
      <c r="AP39" s="86">
        <v>44550</v>
      </c>
      <c r="AQ39" s="103" t="s">
        <v>284</v>
      </c>
      <c r="AR39" s="88" t="s">
        <v>155</v>
      </c>
    </row>
    <row r="40" spans="1:44" ht="204.75" x14ac:dyDescent="0.25">
      <c r="A40" s="146"/>
      <c r="B40" s="25">
        <v>21</v>
      </c>
      <c r="C40" s="96" t="s">
        <v>285</v>
      </c>
      <c r="D40" s="23" t="s">
        <v>286</v>
      </c>
      <c r="E40" s="23" t="s">
        <v>18</v>
      </c>
      <c r="F40" s="23" t="s">
        <v>18</v>
      </c>
      <c r="G40" s="23" t="s">
        <v>18</v>
      </c>
      <c r="H40" s="23" t="s">
        <v>18</v>
      </c>
      <c r="I40" s="23" t="s">
        <v>287</v>
      </c>
      <c r="J40" s="23" t="s">
        <v>288</v>
      </c>
      <c r="K40" s="25" t="s">
        <v>88</v>
      </c>
      <c r="L40" s="40">
        <v>200</v>
      </c>
      <c r="M40" s="24" t="str">
        <f t="shared" si="11"/>
        <v>Media</v>
      </c>
      <c r="N40" s="132">
        <v>0.6</v>
      </c>
      <c r="O40" s="71" t="str">
        <f t="shared" si="21"/>
        <v>Catastrófico</v>
      </c>
      <c r="P40" s="72">
        <v>1</v>
      </c>
      <c r="Q40" s="73" t="s">
        <v>40</v>
      </c>
      <c r="R40" s="74"/>
      <c r="S40" s="102"/>
      <c r="T40" s="101" t="s">
        <v>369</v>
      </c>
      <c r="U40" s="95" t="s">
        <v>18</v>
      </c>
      <c r="V40" s="92"/>
      <c r="W40" s="25" t="s">
        <v>19</v>
      </c>
      <c r="X40" s="32">
        <v>0.25</v>
      </c>
      <c r="Y40" s="25" t="s">
        <v>20</v>
      </c>
      <c r="Z40" s="32">
        <v>0.15</v>
      </c>
      <c r="AA40" s="76">
        <f t="shared" si="22"/>
        <v>0.4</v>
      </c>
      <c r="AB40" s="25" t="s">
        <v>21</v>
      </c>
      <c r="AC40" s="83" t="s">
        <v>289</v>
      </c>
      <c r="AD40" s="25" t="s">
        <v>48</v>
      </c>
      <c r="AE40" s="25" t="s">
        <v>143</v>
      </c>
      <c r="AF40" s="26">
        <f>N40-(N40*AA40)</f>
        <v>0.36</v>
      </c>
      <c r="AG40" s="119" t="str">
        <f t="shared" si="4"/>
        <v>Baja</v>
      </c>
      <c r="AH40" s="120">
        <f t="shared" si="12"/>
        <v>1</v>
      </c>
      <c r="AI40" s="32" t="str">
        <f t="shared" si="24"/>
        <v>Catastrófico</v>
      </c>
      <c r="AJ40" s="25" t="s">
        <v>40</v>
      </c>
      <c r="AK40" s="25" t="s">
        <v>54</v>
      </c>
      <c r="AL40" s="74"/>
      <c r="AM40" s="105" t="s">
        <v>290</v>
      </c>
      <c r="AN40" s="121" t="s">
        <v>291</v>
      </c>
      <c r="AO40" s="86">
        <v>44228</v>
      </c>
      <c r="AP40" s="86">
        <v>44550</v>
      </c>
      <c r="AQ40" s="92" t="s">
        <v>292</v>
      </c>
      <c r="AR40" s="88" t="s">
        <v>155</v>
      </c>
    </row>
    <row r="41" spans="1:44" ht="126" x14ac:dyDescent="0.25">
      <c r="A41" s="146"/>
      <c r="B41" s="25">
        <v>22</v>
      </c>
      <c r="C41" s="96" t="s">
        <v>293</v>
      </c>
      <c r="D41" s="23" t="s">
        <v>294</v>
      </c>
      <c r="E41" s="23" t="s">
        <v>18</v>
      </c>
      <c r="F41" s="23" t="s">
        <v>18</v>
      </c>
      <c r="G41" s="23" t="s">
        <v>18</v>
      </c>
      <c r="H41" s="23" t="s">
        <v>18</v>
      </c>
      <c r="I41" s="23" t="s">
        <v>295</v>
      </c>
      <c r="J41" s="23" t="s">
        <v>296</v>
      </c>
      <c r="K41" s="25" t="s">
        <v>88</v>
      </c>
      <c r="L41" s="40">
        <v>400</v>
      </c>
      <c r="M41" s="24" t="str">
        <f t="shared" si="11"/>
        <v>Media</v>
      </c>
      <c r="N41" s="132">
        <v>0.6</v>
      </c>
      <c r="O41" s="71" t="str">
        <f t="shared" si="21"/>
        <v>Catastrófico</v>
      </c>
      <c r="P41" s="72">
        <v>1</v>
      </c>
      <c r="Q41" s="73" t="s">
        <v>40</v>
      </c>
      <c r="R41" s="74"/>
      <c r="S41" s="102"/>
      <c r="T41" s="101" t="s">
        <v>370</v>
      </c>
      <c r="U41" s="95" t="s">
        <v>18</v>
      </c>
      <c r="V41" s="92"/>
      <c r="W41" s="25" t="s">
        <v>19</v>
      </c>
      <c r="X41" s="32">
        <v>0.25</v>
      </c>
      <c r="Y41" s="25" t="s">
        <v>20</v>
      </c>
      <c r="Z41" s="32">
        <v>0.15</v>
      </c>
      <c r="AA41" s="76">
        <f t="shared" si="22"/>
        <v>0.4</v>
      </c>
      <c r="AB41" s="25" t="s">
        <v>21</v>
      </c>
      <c r="AC41" s="83" t="s">
        <v>297</v>
      </c>
      <c r="AD41" s="25" t="s">
        <v>22</v>
      </c>
      <c r="AE41" s="25" t="s">
        <v>142</v>
      </c>
      <c r="AF41" s="26">
        <f>N41-(N41*AA41)</f>
        <v>0.36</v>
      </c>
      <c r="AG41" s="119" t="str">
        <f t="shared" si="4"/>
        <v>Baja</v>
      </c>
      <c r="AH41" s="120">
        <f t="shared" si="12"/>
        <v>1</v>
      </c>
      <c r="AI41" s="32" t="str">
        <f t="shared" si="24"/>
        <v>Catastrófico</v>
      </c>
      <c r="AJ41" s="25" t="s">
        <v>40</v>
      </c>
      <c r="AK41" s="25" t="s">
        <v>54</v>
      </c>
      <c r="AL41" s="74"/>
      <c r="AM41" s="105" t="s">
        <v>298</v>
      </c>
      <c r="AN41" s="121" t="s">
        <v>299</v>
      </c>
      <c r="AO41" s="86">
        <v>44197</v>
      </c>
      <c r="AP41" s="86">
        <v>44550</v>
      </c>
      <c r="AQ41" s="92" t="s">
        <v>300</v>
      </c>
      <c r="AR41" s="88" t="s">
        <v>155</v>
      </c>
    </row>
    <row r="42" spans="1:44" ht="142.5" thickBot="1" x14ac:dyDescent="0.3">
      <c r="A42" s="146"/>
      <c r="B42" s="25">
        <v>23</v>
      </c>
      <c r="C42" s="96" t="s">
        <v>301</v>
      </c>
      <c r="D42" s="96" t="s">
        <v>302</v>
      </c>
      <c r="E42" s="23" t="s">
        <v>18</v>
      </c>
      <c r="F42" s="23" t="s">
        <v>18</v>
      </c>
      <c r="G42" s="23" t="s">
        <v>18</v>
      </c>
      <c r="H42" s="23" t="s">
        <v>18</v>
      </c>
      <c r="I42" s="23" t="s">
        <v>303</v>
      </c>
      <c r="J42" s="23" t="s">
        <v>304</v>
      </c>
      <c r="K42" s="25" t="s">
        <v>88</v>
      </c>
      <c r="L42" s="40">
        <v>1292</v>
      </c>
      <c r="M42" s="24" t="str">
        <f t="shared" si="11"/>
        <v>Alta</v>
      </c>
      <c r="N42" s="132">
        <v>0.8</v>
      </c>
      <c r="O42" s="71" t="str">
        <f t="shared" si="21"/>
        <v>Moderado</v>
      </c>
      <c r="P42" s="72">
        <v>0.6</v>
      </c>
      <c r="Q42" s="73" t="s">
        <v>39</v>
      </c>
      <c r="R42" s="74"/>
      <c r="S42" s="102"/>
      <c r="T42" s="101" t="s">
        <v>371</v>
      </c>
      <c r="U42" s="95" t="s">
        <v>18</v>
      </c>
      <c r="V42" s="92"/>
      <c r="W42" s="25" t="s">
        <v>27</v>
      </c>
      <c r="X42" s="32">
        <v>0.15</v>
      </c>
      <c r="Y42" s="25" t="s">
        <v>20</v>
      </c>
      <c r="Z42" s="32">
        <v>0.15</v>
      </c>
      <c r="AA42" s="76">
        <f t="shared" si="22"/>
        <v>0.3</v>
      </c>
      <c r="AB42" s="25" t="s">
        <v>21</v>
      </c>
      <c r="AC42" s="83" t="s">
        <v>305</v>
      </c>
      <c r="AD42" s="25" t="s">
        <v>22</v>
      </c>
      <c r="AE42" s="25" t="s">
        <v>143</v>
      </c>
      <c r="AF42" s="26">
        <f t="shared" si="23"/>
        <v>0.56000000000000005</v>
      </c>
      <c r="AG42" s="119" t="str">
        <f t="shared" si="4"/>
        <v>Media</v>
      </c>
      <c r="AH42" s="120">
        <f t="shared" si="12"/>
        <v>0.6</v>
      </c>
      <c r="AI42" s="32" t="str">
        <f t="shared" si="24"/>
        <v>Moderado</v>
      </c>
      <c r="AJ42" s="25" t="s">
        <v>38</v>
      </c>
      <c r="AK42" s="25" t="s">
        <v>53</v>
      </c>
      <c r="AL42" s="74"/>
      <c r="AM42" s="105" t="s">
        <v>306</v>
      </c>
      <c r="AN42" s="121" t="s">
        <v>307</v>
      </c>
      <c r="AO42" s="86">
        <v>44228</v>
      </c>
      <c r="AP42" s="86">
        <v>44550</v>
      </c>
      <c r="AQ42" s="92" t="s">
        <v>273</v>
      </c>
      <c r="AR42" s="88" t="s">
        <v>155</v>
      </c>
    </row>
    <row r="43" spans="1:44" ht="204.75" x14ac:dyDescent="0.25">
      <c r="A43" s="133" t="s">
        <v>326</v>
      </c>
      <c r="B43" s="25">
        <v>24</v>
      </c>
      <c r="C43" s="23" t="s">
        <v>309</v>
      </c>
      <c r="D43" s="23" t="s">
        <v>310</v>
      </c>
      <c r="E43" s="23" t="s">
        <v>18</v>
      </c>
      <c r="F43" s="23" t="s">
        <v>18</v>
      </c>
      <c r="G43" s="23" t="s">
        <v>18</v>
      </c>
      <c r="H43" s="23" t="s">
        <v>18</v>
      </c>
      <c r="I43" s="23" t="s">
        <v>311</v>
      </c>
      <c r="J43" s="23" t="s">
        <v>312</v>
      </c>
      <c r="K43" s="25" t="s">
        <v>88</v>
      </c>
      <c r="L43" s="40">
        <v>25</v>
      </c>
      <c r="M43" s="24" t="str">
        <f t="shared" si="11"/>
        <v>Media</v>
      </c>
      <c r="N43" s="26">
        <v>0.6</v>
      </c>
      <c r="O43" s="25" t="str">
        <f>IF(P43&lt;19%,"",IF(P43&lt;=20%,"Insignificante",IF(P43&lt;=40%,"Menor",IF(P43&lt;=60%,"Moderado",IF(P43&lt;=80%,"Mayor",IF(P43&lt;=100%,"Catastrófico"))))))</f>
        <v>Catastrófico</v>
      </c>
      <c r="P43" s="72">
        <v>1</v>
      </c>
      <c r="Q43" s="73" t="s">
        <v>40</v>
      </c>
      <c r="R43" s="78"/>
      <c r="S43" s="79">
        <v>1</v>
      </c>
      <c r="T43" s="104" t="s">
        <v>372</v>
      </c>
      <c r="U43" s="95" t="s">
        <v>18</v>
      </c>
      <c r="V43" s="92"/>
      <c r="W43" s="25" t="s">
        <v>19</v>
      </c>
      <c r="X43" s="32">
        <v>0.15</v>
      </c>
      <c r="Y43" s="25" t="s">
        <v>20</v>
      </c>
      <c r="Z43" s="32">
        <v>0.15</v>
      </c>
      <c r="AA43" s="61">
        <f>X43+Z43</f>
        <v>0.3</v>
      </c>
      <c r="AB43" s="25" t="s">
        <v>21</v>
      </c>
      <c r="AC43" s="26" t="s">
        <v>313</v>
      </c>
      <c r="AD43" s="25" t="s">
        <v>22</v>
      </c>
      <c r="AE43" s="25" t="s">
        <v>143</v>
      </c>
      <c r="AF43" s="26">
        <f>N43-(N43*AA43)</f>
        <v>0.42</v>
      </c>
      <c r="AG43" s="119" t="str">
        <f t="shared" si="4"/>
        <v>Media</v>
      </c>
      <c r="AH43" s="120">
        <f t="shared" si="12"/>
        <v>1</v>
      </c>
      <c r="AI43" s="32" t="str">
        <f t="shared" si="24"/>
        <v>Catastrófico</v>
      </c>
      <c r="AJ43" s="25" t="s">
        <v>40</v>
      </c>
      <c r="AK43" s="25" t="s">
        <v>54</v>
      </c>
      <c r="AL43" s="78"/>
      <c r="AM43" s="105" t="s">
        <v>314</v>
      </c>
      <c r="AN43" s="85" t="s">
        <v>315</v>
      </c>
      <c r="AO43" s="92" t="s">
        <v>316</v>
      </c>
      <c r="AP43" s="92" t="s">
        <v>317</v>
      </c>
      <c r="AQ43" s="92" t="s">
        <v>318</v>
      </c>
      <c r="AR43" s="88"/>
    </row>
    <row r="44" spans="1:44" ht="249.75" customHeight="1" thickBot="1" x14ac:dyDescent="0.3">
      <c r="A44" s="133"/>
      <c r="B44" s="25">
        <v>25</v>
      </c>
      <c r="C44" s="23" t="s">
        <v>319</v>
      </c>
      <c r="D44" s="23" t="s">
        <v>320</v>
      </c>
      <c r="E44" s="23" t="s">
        <v>18</v>
      </c>
      <c r="F44" s="23" t="s">
        <v>18</v>
      </c>
      <c r="G44" s="23" t="s">
        <v>18</v>
      </c>
      <c r="H44" s="23" t="s">
        <v>18</v>
      </c>
      <c r="I44" s="23" t="s">
        <v>321</v>
      </c>
      <c r="J44" s="23" t="s">
        <v>322</v>
      </c>
      <c r="K44" s="23" t="s">
        <v>88</v>
      </c>
      <c r="L44" s="40">
        <v>4</v>
      </c>
      <c r="M44" s="24" t="str">
        <f t="shared" si="11"/>
        <v>Baja</v>
      </c>
      <c r="N44" s="26">
        <v>0.4</v>
      </c>
      <c r="O44" s="25" t="str">
        <f>IF(P44&lt;19%,"",IF(P44&lt;=20%,"Insignificante",IF(P44&lt;=40%,"Menor",IF(P44&lt;=60%,"Moderado",IF(P44&lt;=80%,"Mayor",IF(P44&lt;=100%,"Catastrófico"))))))</f>
        <v>Catastrófico</v>
      </c>
      <c r="P44" s="72">
        <v>1</v>
      </c>
      <c r="Q44" s="73" t="s">
        <v>40</v>
      </c>
      <c r="R44" s="78"/>
      <c r="S44" s="93"/>
      <c r="T44" s="105" t="s">
        <v>373</v>
      </c>
      <c r="U44" s="31" t="s">
        <v>18</v>
      </c>
      <c r="V44" s="25"/>
      <c r="W44" s="25" t="s">
        <v>19</v>
      </c>
      <c r="X44" s="32">
        <v>0.25</v>
      </c>
      <c r="Y44" s="25" t="s">
        <v>20</v>
      </c>
      <c r="Z44" s="32">
        <v>0.15</v>
      </c>
      <c r="AA44" s="61">
        <f>X44+Z44</f>
        <v>0.4</v>
      </c>
      <c r="AB44" s="25" t="s">
        <v>21</v>
      </c>
      <c r="AC44" s="26" t="s">
        <v>323</v>
      </c>
      <c r="AD44" s="25" t="s">
        <v>22</v>
      </c>
      <c r="AE44" s="25" t="s">
        <v>143</v>
      </c>
      <c r="AF44" s="26">
        <f>N44-(N44*AA44)</f>
        <v>0.24</v>
      </c>
      <c r="AG44" s="119" t="str">
        <f t="shared" si="4"/>
        <v>Baja</v>
      </c>
      <c r="AH44" s="120">
        <f t="shared" si="12"/>
        <v>1</v>
      </c>
      <c r="AI44" s="32" t="str">
        <f>IF(AH44&lt;19%,"",IF(AH44&lt;=20%,"Insignificante",IF(AH44&lt;=40%,"Menor",IF(AH44&lt;=60%,"Moderado",IF(AH44&lt;=80%,"Mayor",IF(AH44&lt;=100%,"Catastrófico"))))))</f>
        <v>Catastrófico</v>
      </c>
      <c r="AJ44" s="25" t="s">
        <v>40</v>
      </c>
      <c r="AK44" s="25" t="s">
        <v>54</v>
      </c>
      <c r="AL44" s="78"/>
      <c r="AM44" s="105" t="s">
        <v>324</v>
      </c>
      <c r="AN44" s="85" t="s">
        <v>315</v>
      </c>
      <c r="AO44" s="92" t="s">
        <v>316</v>
      </c>
      <c r="AP44" s="92" t="s">
        <v>317</v>
      </c>
      <c r="AQ44" s="92" t="s">
        <v>325</v>
      </c>
      <c r="AR44" s="88"/>
    </row>
    <row r="45" spans="1:44" ht="177.75" customHeight="1" x14ac:dyDescent="0.25">
      <c r="A45" s="133" t="s">
        <v>351</v>
      </c>
      <c r="B45" s="25">
        <v>26</v>
      </c>
      <c r="C45" s="23" t="s">
        <v>327</v>
      </c>
      <c r="D45" s="23" t="s">
        <v>328</v>
      </c>
      <c r="E45" s="23" t="s">
        <v>18</v>
      </c>
      <c r="F45" s="23" t="s">
        <v>18</v>
      </c>
      <c r="G45" s="23" t="s">
        <v>18</v>
      </c>
      <c r="H45" s="23" t="s">
        <v>18</v>
      </c>
      <c r="I45" s="23" t="s">
        <v>329</v>
      </c>
      <c r="J45" s="23" t="s">
        <v>330</v>
      </c>
      <c r="K45" s="25" t="s">
        <v>88</v>
      </c>
      <c r="L45" s="40">
        <v>500</v>
      </c>
      <c r="M45" s="24" t="str">
        <f t="shared" si="11"/>
        <v>Alta</v>
      </c>
      <c r="N45" s="26">
        <v>0.8</v>
      </c>
      <c r="O45" s="25" t="str">
        <f>IF(P45&lt;19%,"",IF(P45&lt;=20%,"Insignificante",IF(P45&lt;=40%,"Menor",IF(P45&lt;=60%,"Moderado",IF(P45&lt;=80%,"Mayor",IF(P45&lt;=100%,"Catastrófico"))))))</f>
        <v>Catastrófico</v>
      </c>
      <c r="P45" s="72">
        <v>1</v>
      </c>
      <c r="Q45" s="73" t="s">
        <v>40</v>
      </c>
      <c r="R45" s="78"/>
      <c r="S45" s="79" t="s">
        <v>331</v>
      </c>
      <c r="T45" s="94" t="s">
        <v>374</v>
      </c>
      <c r="U45" s="95" t="s">
        <v>18</v>
      </c>
      <c r="V45" s="92"/>
      <c r="W45" s="25" t="s">
        <v>19</v>
      </c>
      <c r="X45" s="32">
        <v>0.25</v>
      </c>
      <c r="Y45" s="25" t="s">
        <v>20</v>
      </c>
      <c r="Z45" s="32">
        <v>0.15</v>
      </c>
      <c r="AA45" s="61">
        <f>X45+Z45</f>
        <v>0.4</v>
      </c>
      <c r="AB45" s="25" t="s">
        <v>21</v>
      </c>
      <c r="AC45" s="83" t="s">
        <v>332</v>
      </c>
      <c r="AD45" s="25" t="s">
        <v>22</v>
      </c>
      <c r="AE45" s="25" t="s">
        <v>143</v>
      </c>
      <c r="AF45" s="26">
        <f>N45-(N45*AA45)</f>
        <v>0.48</v>
      </c>
      <c r="AG45" s="119" t="str">
        <f t="shared" si="4"/>
        <v>Media</v>
      </c>
      <c r="AH45" s="120">
        <f t="shared" si="12"/>
        <v>1</v>
      </c>
      <c r="AI45" s="32" t="str">
        <f>IF(AH45&lt;19%,"",IF(AH45&lt;=20%,"Insignificante",IF(AH45&lt;=40%,"Menor",IF(AH45&lt;=60%,"Moderado",IF(AH45&lt;=80%,"Mayor",IF(AH45&lt;=100%,"Catastrófico"))))))</f>
        <v>Catastrófico</v>
      </c>
      <c r="AJ45" s="25" t="s">
        <v>40</v>
      </c>
      <c r="AK45" s="25" t="s">
        <v>54</v>
      </c>
      <c r="AL45" s="78"/>
      <c r="AM45" s="105" t="s">
        <v>333</v>
      </c>
      <c r="AN45" s="85" t="s">
        <v>334</v>
      </c>
      <c r="AO45" s="106">
        <v>44197</v>
      </c>
      <c r="AP45" s="106">
        <v>44561</v>
      </c>
      <c r="AQ45" s="92" t="s">
        <v>335</v>
      </c>
      <c r="AR45" s="88"/>
    </row>
    <row r="46" spans="1:44" ht="180.75" customHeight="1" x14ac:dyDescent="0.25">
      <c r="A46" s="133"/>
      <c r="B46" s="25">
        <v>27</v>
      </c>
      <c r="C46" s="23" t="s">
        <v>336</v>
      </c>
      <c r="D46" s="23" t="s">
        <v>337</v>
      </c>
      <c r="E46" s="23" t="s">
        <v>18</v>
      </c>
      <c r="F46" s="23" t="s">
        <v>18</v>
      </c>
      <c r="G46" s="23" t="s">
        <v>18</v>
      </c>
      <c r="H46" s="23" t="s">
        <v>18</v>
      </c>
      <c r="I46" s="23" t="s">
        <v>338</v>
      </c>
      <c r="J46" s="23" t="s">
        <v>330</v>
      </c>
      <c r="K46" s="25" t="s">
        <v>88</v>
      </c>
      <c r="L46" s="40" t="s">
        <v>339</v>
      </c>
      <c r="M46" s="24" t="str">
        <f t="shared" si="11"/>
        <v>Alta</v>
      </c>
      <c r="N46" s="26">
        <v>0.8</v>
      </c>
      <c r="O46" s="25" t="str">
        <f>IF(P46&lt;19%,"",IF(P46&lt;=20%,"Insignificante",IF(P46&lt;=40%,"Menor",IF(P46&lt;=60%,"Moderado",IF(P46&lt;=80%,"Mayor",IF(P46&lt;=100%,"Catastrófico"))))))</f>
        <v>Catastrófico</v>
      </c>
      <c r="P46" s="72">
        <v>1</v>
      </c>
      <c r="Q46" s="73" t="s">
        <v>40</v>
      </c>
      <c r="R46" s="78"/>
      <c r="S46" s="93">
        <v>2</v>
      </c>
      <c r="T46" s="94" t="s">
        <v>375</v>
      </c>
      <c r="U46" s="95" t="s">
        <v>18</v>
      </c>
      <c r="V46" s="92"/>
      <c r="W46" s="25" t="s">
        <v>27</v>
      </c>
      <c r="X46" s="32">
        <v>0.15</v>
      </c>
      <c r="Y46" s="25" t="s">
        <v>20</v>
      </c>
      <c r="Z46" s="32">
        <v>0.15</v>
      </c>
      <c r="AA46" s="61">
        <f>X46+Z46</f>
        <v>0.3</v>
      </c>
      <c r="AB46" s="25" t="s">
        <v>21</v>
      </c>
      <c r="AC46" s="83" t="s">
        <v>340</v>
      </c>
      <c r="AD46" s="25" t="s">
        <v>22</v>
      </c>
      <c r="AE46" s="25" t="s">
        <v>143</v>
      </c>
      <c r="AF46" s="26">
        <f>N46-(N46*AA46)</f>
        <v>0.56000000000000005</v>
      </c>
      <c r="AG46" s="119" t="str">
        <f t="shared" si="4"/>
        <v>Media</v>
      </c>
      <c r="AH46" s="120">
        <f t="shared" si="12"/>
        <v>1</v>
      </c>
      <c r="AI46" s="32" t="str">
        <f>IF(AH46&lt;19%,"",IF(AH46&lt;=20%,"Insignificante",IF(AH46&lt;=40%,"Menor",IF(AH46&lt;=60%,"Moderado",IF(AH46&lt;=80%,"Mayor",IF(AH46&lt;=100%,"Catastrófico"))))))</f>
        <v>Catastrófico</v>
      </c>
      <c r="AJ46" s="25" t="s">
        <v>40</v>
      </c>
      <c r="AK46" s="25" t="s">
        <v>54</v>
      </c>
      <c r="AL46" s="78"/>
      <c r="AM46" s="105" t="s">
        <v>341</v>
      </c>
      <c r="AN46" s="85" t="s">
        <v>342</v>
      </c>
      <c r="AO46" s="106">
        <v>44197</v>
      </c>
      <c r="AP46" s="106">
        <v>44561</v>
      </c>
      <c r="AQ46" s="92" t="s">
        <v>343</v>
      </c>
      <c r="AR46" s="88"/>
    </row>
    <row r="47" spans="1:44" ht="189.75" thickBot="1" x14ac:dyDescent="0.3">
      <c r="A47" s="134"/>
      <c r="B47" s="25">
        <v>28</v>
      </c>
      <c r="C47" s="109" t="s">
        <v>344</v>
      </c>
      <c r="D47" s="109" t="s">
        <v>345</v>
      </c>
      <c r="E47" s="109" t="s">
        <v>18</v>
      </c>
      <c r="F47" s="109" t="s">
        <v>18</v>
      </c>
      <c r="G47" s="109" t="s">
        <v>18</v>
      </c>
      <c r="H47" s="109" t="s">
        <v>18</v>
      </c>
      <c r="I47" s="109" t="s">
        <v>346</v>
      </c>
      <c r="J47" s="109" t="s">
        <v>330</v>
      </c>
      <c r="K47" s="110" t="s">
        <v>88</v>
      </c>
      <c r="L47" s="111">
        <v>96</v>
      </c>
      <c r="M47" s="24" t="str">
        <f t="shared" si="11"/>
        <v>Media</v>
      </c>
      <c r="N47" s="112">
        <v>0.6</v>
      </c>
      <c r="O47" s="110" t="str">
        <f t="shared" ref="O47" si="25">IF(P47&lt;19%,"",IF(P47&lt;=20%,"Insignificante",IF(P47&lt;=40%,"Menor",IF(P47&lt;=60%,"Moderado",IF(P47&lt;=80%,"Mayor",IF(P47&lt;=100%,"Catastrófico"))))))</f>
        <v>Catastrófico</v>
      </c>
      <c r="P47" s="72">
        <v>1</v>
      </c>
      <c r="Q47" s="73" t="s">
        <v>40</v>
      </c>
      <c r="R47" s="78"/>
      <c r="S47" s="29">
        <v>3</v>
      </c>
      <c r="T47" s="94" t="s">
        <v>376</v>
      </c>
      <c r="U47" s="31" t="s">
        <v>18</v>
      </c>
      <c r="V47" s="92"/>
      <c r="W47" s="25" t="s">
        <v>19</v>
      </c>
      <c r="X47" s="32">
        <v>0.25</v>
      </c>
      <c r="Y47" s="25" t="s">
        <v>20</v>
      </c>
      <c r="Z47" s="32">
        <v>0.15</v>
      </c>
      <c r="AA47" s="61">
        <f t="shared" ref="AA47" si="26">X47+Z47</f>
        <v>0.4</v>
      </c>
      <c r="AB47" s="25" t="s">
        <v>21</v>
      </c>
      <c r="AC47" s="83" t="s">
        <v>347</v>
      </c>
      <c r="AD47" s="25" t="s">
        <v>22</v>
      </c>
      <c r="AE47" s="25" t="s">
        <v>143</v>
      </c>
      <c r="AF47" s="26">
        <f t="shared" ref="AF47" si="27">N47-(N47*AA47)</f>
        <v>0.36</v>
      </c>
      <c r="AG47" s="119" t="str">
        <f t="shared" si="4"/>
        <v>Baja</v>
      </c>
      <c r="AH47" s="120">
        <f t="shared" si="12"/>
        <v>1</v>
      </c>
      <c r="AI47" s="32" t="str">
        <f t="shared" ref="AI47" si="28">IF(AH47&lt;19%,"",IF(AH47&lt;=20%,"Insignificante",IF(AH47&lt;=40%,"Menor",IF(AH47&lt;=60%,"Moderado",IF(AH47&lt;=80%,"Mayor",IF(AH47&lt;=100%,"Catastrófico"))))))</f>
        <v>Catastrófico</v>
      </c>
      <c r="AJ47" s="25" t="s">
        <v>40</v>
      </c>
      <c r="AK47" s="25" t="s">
        <v>54</v>
      </c>
      <c r="AL47" s="78"/>
      <c r="AM47" s="105" t="s">
        <v>348</v>
      </c>
      <c r="AN47" s="30" t="s">
        <v>349</v>
      </c>
      <c r="AO47" s="106">
        <v>44197</v>
      </c>
      <c r="AP47" s="106">
        <v>44561</v>
      </c>
      <c r="AQ47" s="89" t="s">
        <v>350</v>
      </c>
      <c r="AR47" s="27"/>
    </row>
  </sheetData>
  <mergeCells count="60">
    <mergeCell ref="K2:L2"/>
    <mergeCell ref="R16:R19"/>
    <mergeCell ref="B18:B19"/>
    <mergeCell ref="D18:D19"/>
    <mergeCell ref="C18:C19"/>
    <mergeCell ref="K18:K19"/>
    <mergeCell ref="L18:L19"/>
    <mergeCell ref="D13:AR13"/>
    <mergeCell ref="D14:AR14"/>
    <mergeCell ref="W2:Z2"/>
    <mergeCell ref="W18:AA18"/>
    <mergeCell ref="T18:T19"/>
    <mergeCell ref="M2:N2"/>
    <mergeCell ref="O2:P2"/>
    <mergeCell ref="AR18:AR19"/>
    <mergeCell ref="B12:AR12"/>
    <mergeCell ref="A17:A19"/>
    <mergeCell ref="A20:A21"/>
    <mergeCell ref="D11:AQ11"/>
    <mergeCell ref="J18:J19"/>
    <mergeCell ref="AJ17:AK17"/>
    <mergeCell ref="AL16:AL19"/>
    <mergeCell ref="AJ18:AJ19"/>
    <mergeCell ref="O18:O19"/>
    <mergeCell ref="P18:P19"/>
    <mergeCell ref="Q18:Q19"/>
    <mergeCell ref="S18:S19"/>
    <mergeCell ref="AF17:AG18"/>
    <mergeCell ref="AH17:AI18"/>
    <mergeCell ref="M18:M19"/>
    <mergeCell ref="S16:AK16"/>
    <mergeCell ref="AM16:AR16"/>
    <mergeCell ref="B15:AR15"/>
    <mergeCell ref="AK18:AK19"/>
    <mergeCell ref="AM18:AM19"/>
    <mergeCell ref="AN18:AN19"/>
    <mergeCell ref="AO18:AO19"/>
    <mergeCell ref="AP18:AP19"/>
    <mergeCell ref="AQ18:AQ19"/>
    <mergeCell ref="W17:AE17"/>
    <mergeCell ref="U17:V18"/>
    <mergeCell ref="AB18:AE18"/>
    <mergeCell ref="I18:I19"/>
    <mergeCell ref="N18:N19"/>
    <mergeCell ref="A43:A44"/>
    <mergeCell ref="A45:A47"/>
    <mergeCell ref="A11:C11"/>
    <mergeCell ref="A13:C13"/>
    <mergeCell ref="A14:C14"/>
    <mergeCell ref="A16:Q16"/>
    <mergeCell ref="A23:A25"/>
    <mergeCell ref="A26:A28"/>
    <mergeCell ref="A29:A31"/>
    <mergeCell ref="A34:A36"/>
    <mergeCell ref="A37:A42"/>
    <mergeCell ref="E17:H17"/>
    <mergeCell ref="E18:E19"/>
    <mergeCell ref="F18:F19"/>
    <mergeCell ref="G18:G19"/>
    <mergeCell ref="H18:H19"/>
  </mergeCells>
  <conditionalFormatting sqref="M4">
    <cfRule type="cellIs" dxfId="176" priority="458" operator="between">
      <formula>20</formula>
      <formula>20</formula>
    </cfRule>
  </conditionalFormatting>
  <conditionalFormatting sqref="M5">
    <cfRule type="cellIs" dxfId="175" priority="457" operator="between">
      <formula>40</formula>
      <formula>40</formula>
    </cfRule>
  </conditionalFormatting>
  <conditionalFormatting sqref="M6">
    <cfRule type="cellIs" dxfId="174" priority="456" operator="between">
      <formula>60</formula>
      <formula>60</formula>
    </cfRule>
  </conditionalFormatting>
  <conditionalFormatting sqref="M7">
    <cfRule type="cellIs" dxfId="173" priority="455" operator="between">
      <formula>80</formula>
      <formula>80</formula>
    </cfRule>
  </conditionalFormatting>
  <conditionalFormatting sqref="M20:M21 M23:M47">
    <cfRule type="containsText" dxfId="172" priority="444" operator="containsText" text="Muy Baja">
      <formula>NOT(ISERROR(SEARCH("Muy Baja",M20)))</formula>
    </cfRule>
    <cfRule type="containsText" dxfId="171" priority="445" operator="containsText" text="Muy alta">
      <formula>NOT(ISERROR(SEARCH("Muy alta",M20)))</formula>
    </cfRule>
    <cfRule type="containsText" dxfId="170" priority="446" operator="containsText" text="Alta">
      <formula>NOT(ISERROR(SEARCH("Alta",M20)))</formula>
    </cfRule>
    <cfRule type="containsText" dxfId="169" priority="447" stopIfTrue="1" operator="containsText" text="Media">
      <formula>NOT(ISERROR(SEARCH("Media",M20)))</formula>
    </cfRule>
    <cfRule type="containsText" dxfId="168" priority="448" operator="containsText" text="Baja">
      <formula>NOT(ISERROR(SEARCH("Baja",M20)))</formula>
    </cfRule>
  </conditionalFormatting>
  <conditionalFormatting sqref="O21">
    <cfRule type="containsText" dxfId="167" priority="439" operator="containsText" text="Catastrófico">
      <formula>NOT(ISERROR(SEARCH("Catastrófico",O21)))</formula>
    </cfRule>
    <cfRule type="containsText" dxfId="166" priority="440" operator="containsText" text="Mayor">
      <formula>NOT(ISERROR(SEARCH("Mayor",O21)))</formula>
    </cfRule>
    <cfRule type="containsText" dxfId="165" priority="441" operator="containsText" text="Moderado">
      <formula>NOT(ISERROR(SEARCH("Moderado",O21)))</formula>
    </cfRule>
    <cfRule type="containsText" dxfId="164" priority="442" operator="containsText" text="Menor">
      <formula>NOT(ISERROR(SEARCH("Menor",O21)))</formula>
    </cfRule>
    <cfRule type="containsText" dxfId="163" priority="443" operator="containsText" text="Insignificante">
      <formula>NOT(ISERROR(SEARCH("Insignificante",O21)))</formula>
    </cfRule>
  </conditionalFormatting>
  <conditionalFormatting sqref="O20">
    <cfRule type="containsText" dxfId="162" priority="429" operator="containsText" text="Catastrófico">
      <formula>NOT(ISERROR(SEARCH("Catastrófico",O20)))</formula>
    </cfRule>
    <cfRule type="containsText" dxfId="161" priority="430" operator="containsText" text="Mayor">
      <formula>NOT(ISERROR(SEARCH("Mayor",O20)))</formula>
    </cfRule>
    <cfRule type="containsText" dxfId="160" priority="431" operator="containsText" text="Moderado">
      <formula>NOT(ISERROR(SEARCH("Moderado",O20)))</formula>
    </cfRule>
    <cfRule type="containsText" dxfId="159" priority="432" operator="containsText" text="Menor">
      <formula>NOT(ISERROR(SEARCH("Menor",O20)))</formula>
    </cfRule>
    <cfRule type="containsText" dxfId="158" priority="433" operator="containsText" text="Insignificante">
      <formula>NOT(ISERROR(SEARCH("Insignificante",O20)))</formula>
    </cfRule>
  </conditionalFormatting>
  <conditionalFormatting sqref="Q20">
    <cfRule type="containsText" dxfId="157" priority="425" operator="containsText" text="Extremo">
      <formula>NOT(ISERROR(SEARCH("Extremo",Q20)))</formula>
    </cfRule>
    <cfRule type="containsText" dxfId="156" priority="426" operator="containsText" text="Alto">
      <formula>NOT(ISERROR(SEARCH("Alto",Q20)))</formula>
    </cfRule>
    <cfRule type="containsText" dxfId="155" priority="427" operator="containsText" text="Moderado">
      <formula>NOT(ISERROR(SEARCH("Moderado",Q20)))</formula>
    </cfRule>
    <cfRule type="containsText" dxfId="154" priority="428" operator="containsText" text="Bajo">
      <formula>NOT(ISERROR(SEARCH("Bajo",Q20)))</formula>
    </cfRule>
  </conditionalFormatting>
  <conditionalFormatting sqref="AJ20:AJ21 AJ23:AJ24">
    <cfRule type="containsText" dxfId="153" priority="421" operator="containsText" text="Extremo">
      <formula>NOT(ISERROR(SEARCH("Extremo",AJ20)))</formula>
    </cfRule>
    <cfRule type="containsText" dxfId="152" priority="422" operator="containsText" text="Alto">
      <formula>NOT(ISERROR(SEARCH("Alto",AJ20)))</formula>
    </cfRule>
    <cfRule type="containsText" dxfId="151" priority="423" operator="containsText" text="Moderado">
      <formula>NOT(ISERROR(SEARCH("Moderado",AJ20)))</formula>
    </cfRule>
    <cfRule type="containsText" dxfId="150" priority="424" operator="containsText" text="Bajo">
      <formula>NOT(ISERROR(SEARCH("Bajo",AJ20)))</formula>
    </cfRule>
  </conditionalFormatting>
  <conditionalFormatting sqref="K4">
    <cfRule type="cellIs" dxfId="149" priority="420" operator="between">
      <formula>20</formula>
      <formula>20</formula>
    </cfRule>
  </conditionalFormatting>
  <conditionalFormatting sqref="K5">
    <cfRule type="cellIs" dxfId="148" priority="419" operator="between">
      <formula>40</formula>
      <formula>40</formula>
    </cfRule>
  </conditionalFormatting>
  <conditionalFormatting sqref="K6">
    <cfRule type="cellIs" dxfId="147" priority="418" operator="between">
      <formula>60</formula>
      <formula>60</formula>
    </cfRule>
  </conditionalFormatting>
  <conditionalFormatting sqref="K7">
    <cfRule type="cellIs" dxfId="146" priority="417" operator="between">
      <formula>80</formula>
      <formula>80</formula>
    </cfRule>
  </conditionalFormatting>
  <conditionalFormatting sqref="AG20:AG21 AG23:AG47">
    <cfRule type="containsText" dxfId="145" priority="402" operator="containsText" text="Muy Alta">
      <formula>NOT(ISERROR(SEARCH("Muy Alta",AG20)))</formula>
    </cfRule>
    <cfRule type="containsText" dxfId="144" priority="403" operator="containsText" text="Alta">
      <formula>NOT(ISERROR(SEARCH("Alta",AG20)))</formula>
    </cfRule>
    <cfRule type="containsText" dxfId="143" priority="404" operator="containsText" text="Media">
      <formula>NOT(ISERROR(SEARCH("Media",AG20)))</formula>
    </cfRule>
    <cfRule type="containsText" dxfId="142" priority="405" operator="containsText" text="Baja">
      <formula>NOT(ISERROR(SEARCH("Baja",AG20)))</formula>
    </cfRule>
    <cfRule type="containsText" dxfId="141" priority="406" operator="containsText" text="Muy baja">
      <formula>NOT(ISERROR(SEARCH("Muy baja",AG20)))</formula>
    </cfRule>
  </conditionalFormatting>
  <conditionalFormatting sqref="AI20:AI21">
    <cfRule type="containsText" dxfId="140" priority="399" operator="containsText" text="Catastrófico">
      <formula>NOT(ISERROR(SEARCH("Catastrófico",AI20)))</formula>
    </cfRule>
    <cfRule type="containsText" dxfId="139" priority="400" operator="containsText" text="Mayor">
      <formula>NOT(ISERROR(SEARCH("Mayor",AI20)))</formula>
    </cfRule>
    <cfRule type="containsText" dxfId="138" priority="401" operator="containsText" text="Moderado">
      <formula>NOT(ISERROR(SEARCH("Moderado",AI20)))</formula>
    </cfRule>
  </conditionalFormatting>
  <conditionalFormatting sqref="AI23">
    <cfRule type="containsText" dxfId="137" priority="373" operator="containsText" text="Catastrófico">
      <formula>NOT(ISERROR(SEARCH("Catastrófico",AI23)))</formula>
    </cfRule>
    <cfRule type="containsText" dxfId="136" priority="374" operator="containsText" text="Mayor">
      <formula>NOT(ISERROR(SEARCH("Mayor",AI23)))</formula>
    </cfRule>
    <cfRule type="containsText" dxfId="135" priority="375" operator="containsText" text="Moderado">
      <formula>NOT(ISERROR(SEARCH("Moderado",AI23)))</formula>
    </cfRule>
  </conditionalFormatting>
  <conditionalFormatting sqref="O24:O25">
    <cfRule type="containsText" dxfId="134" priority="363" operator="containsText" text="Catastrófico">
      <formula>NOT(ISERROR(SEARCH("Catastrófico",O24)))</formula>
    </cfRule>
    <cfRule type="containsText" dxfId="133" priority="364" operator="containsText" text="Mayor">
      <formula>NOT(ISERROR(SEARCH("Mayor",O24)))</formula>
    </cfRule>
    <cfRule type="containsText" dxfId="132" priority="365" operator="containsText" text="Moderado">
      <formula>NOT(ISERROR(SEARCH("Moderado",O24)))</formula>
    </cfRule>
    <cfRule type="containsText" dxfId="131" priority="366" operator="containsText" text="Menor">
      <formula>NOT(ISERROR(SEARCH("Menor",O24)))</formula>
    </cfRule>
    <cfRule type="containsText" dxfId="130" priority="367" operator="containsText" text="Insignificante">
      <formula>NOT(ISERROR(SEARCH("Insignificante",O24)))</formula>
    </cfRule>
  </conditionalFormatting>
  <conditionalFormatting sqref="O23">
    <cfRule type="containsText" dxfId="129" priority="358" operator="containsText" text="Catastrófico">
      <formula>NOT(ISERROR(SEARCH("Catastrófico",O23)))</formula>
    </cfRule>
    <cfRule type="containsText" dxfId="128" priority="359" operator="containsText" text="Mayor">
      <formula>NOT(ISERROR(SEARCH("Mayor",O23)))</formula>
    </cfRule>
    <cfRule type="containsText" dxfId="127" priority="360" operator="containsText" text="Moderado">
      <formula>NOT(ISERROR(SEARCH("Moderado",O23)))</formula>
    </cfRule>
    <cfRule type="containsText" dxfId="126" priority="361" operator="containsText" text="Menor">
      <formula>NOT(ISERROR(SEARCH("Menor",O23)))</formula>
    </cfRule>
    <cfRule type="containsText" dxfId="125" priority="362" operator="containsText" text="Insignificante">
      <formula>NOT(ISERROR(SEARCH("Insignificante",O23)))</formula>
    </cfRule>
  </conditionalFormatting>
  <conditionalFormatting sqref="AI24:AI25">
    <cfRule type="containsText" dxfId="124" priority="342" operator="containsText" text="Catastrófico">
      <formula>NOT(ISERROR(SEARCH("Catastrófico",AI24)))</formula>
    </cfRule>
    <cfRule type="containsText" dxfId="123" priority="343" operator="containsText" text="Mayor">
      <formula>NOT(ISERROR(SEARCH("Mayor",AI24)))</formula>
    </cfRule>
    <cfRule type="containsText" dxfId="122" priority="344" operator="containsText" text="Moderado">
      <formula>NOT(ISERROR(SEARCH("Moderado",AI24)))</formula>
    </cfRule>
  </conditionalFormatting>
  <conditionalFormatting sqref="O27:O28">
    <cfRule type="containsText" dxfId="121" priority="332" operator="containsText" text="Catastrófico">
      <formula>NOT(ISERROR(SEARCH("Catastrófico",O27)))</formula>
    </cfRule>
    <cfRule type="containsText" dxfId="120" priority="333" operator="containsText" text="Mayor">
      <formula>NOT(ISERROR(SEARCH("Mayor",O27)))</formula>
    </cfRule>
    <cfRule type="containsText" dxfId="119" priority="334" operator="containsText" text="Moderado">
      <formula>NOT(ISERROR(SEARCH("Moderado",O27)))</formula>
    </cfRule>
    <cfRule type="containsText" dxfId="118" priority="335" operator="containsText" text="Menor">
      <formula>NOT(ISERROR(SEARCH("Menor",O27)))</formula>
    </cfRule>
    <cfRule type="containsText" dxfId="117" priority="336" operator="containsText" text="Insignificante">
      <formula>NOT(ISERROR(SEARCH("Insignificante",O27)))</formula>
    </cfRule>
  </conditionalFormatting>
  <conditionalFormatting sqref="O26">
    <cfRule type="containsText" dxfId="116" priority="327" operator="containsText" text="Catastrófico">
      <formula>NOT(ISERROR(SEARCH("Catastrófico",O26)))</formula>
    </cfRule>
    <cfRule type="containsText" dxfId="115" priority="328" operator="containsText" text="Mayor">
      <formula>NOT(ISERROR(SEARCH("Mayor",O26)))</formula>
    </cfRule>
    <cfRule type="containsText" dxfId="114" priority="329" operator="containsText" text="Moderado">
      <formula>NOT(ISERROR(SEARCH("Moderado",O26)))</formula>
    </cfRule>
    <cfRule type="containsText" dxfId="113" priority="330" operator="containsText" text="Menor">
      <formula>NOT(ISERROR(SEARCH("Menor",O26)))</formula>
    </cfRule>
    <cfRule type="containsText" dxfId="112" priority="331" operator="containsText" text="Insignificante">
      <formula>NOT(ISERROR(SEARCH("Insignificante",O26)))</formula>
    </cfRule>
  </conditionalFormatting>
  <conditionalFormatting sqref="AI26:AI28">
    <cfRule type="containsText" dxfId="111" priority="311" operator="containsText" text="Catastrófico">
      <formula>NOT(ISERROR(SEARCH("Catastrófico",AI26)))</formula>
    </cfRule>
    <cfRule type="containsText" dxfId="110" priority="312" operator="containsText" text="Mayor">
      <formula>NOT(ISERROR(SEARCH("Mayor",AI26)))</formula>
    </cfRule>
    <cfRule type="containsText" dxfId="109" priority="313" operator="containsText" text="Moderado">
      <formula>NOT(ISERROR(SEARCH("Moderado",AI26)))</formula>
    </cfRule>
  </conditionalFormatting>
  <conditionalFormatting sqref="O31">
    <cfRule type="containsText" dxfId="108" priority="301" operator="containsText" text="Catastrófico">
      <formula>NOT(ISERROR(SEARCH("Catastrófico",O31)))</formula>
    </cfRule>
    <cfRule type="containsText" dxfId="107" priority="302" operator="containsText" text="Mayor">
      <formula>NOT(ISERROR(SEARCH("Mayor",O31)))</formula>
    </cfRule>
    <cfRule type="containsText" dxfId="106" priority="303" operator="containsText" text="Moderado">
      <formula>NOT(ISERROR(SEARCH("Moderado",O31)))</formula>
    </cfRule>
    <cfRule type="containsText" dxfId="105" priority="304" operator="containsText" text="Menor">
      <formula>NOT(ISERROR(SEARCH("Menor",O31)))</formula>
    </cfRule>
    <cfRule type="containsText" dxfId="104" priority="305" operator="containsText" text="Insignificante">
      <formula>NOT(ISERROR(SEARCH("Insignificante",O31)))</formula>
    </cfRule>
  </conditionalFormatting>
  <conditionalFormatting sqref="O29:O30">
    <cfRule type="containsText" dxfId="103" priority="296" operator="containsText" text="Catastrófico">
      <formula>NOT(ISERROR(SEARCH("Catastrófico",O29)))</formula>
    </cfRule>
    <cfRule type="containsText" dxfId="102" priority="297" operator="containsText" text="Mayor">
      <formula>NOT(ISERROR(SEARCH("Mayor",O29)))</formula>
    </cfRule>
    <cfRule type="containsText" dxfId="101" priority="298" operator="containsText" text="Moderado">
      <formula>NOT(ISERROR(SEARCH("Moderado",O29)))</formula>
    </cfRule>
    <cfRule type="containsText" dxfId="100" priority="299" operator="containsText" text="Menor">
      <formula>NOT(ISERROR(SEARCH("Menor",O29)))</formula>
    </cfRule>
    <cfRule type="containsText" dxfId="99" priority="300" operator="containsText" text="Insignificante">
      <formula>NOT(ISERROR(SEARCH("Insignificante",O29)))</formula>
    </cfRule>
  </conditionalFormatting>
  <conditionalFormatting sqref="AI29:AI31">
    <cfRule type="containsText" dxfId="98" priority="280" operator="containsText" text="Catastrófico">
      <formula>NOT(ISERROR(SEARCH("Catastrófico",AI29)))</formula>
    </cfRule>
    <cfRule type="containsText" dxfId="97" priority="281" operator="containsText" text="Mayor">
      <formula>NOT(ISERROR(SEARCH("Mayor",AI29)))</formula>
    </cfRule>
    <cfRule type="containsText" dxfId="96" priority="282" operator="containsText" text="Moderado">
      <formula>NOT(ISERROR(SEARCH("Moderado",AI29)))</formula>
    </cfRule>
  </conditionalFormatting>
  <conditionalFormatting sqref="O32">
    <cfRule type="containsText" dxfId="95" priority="270" operator="containsText" text="Catastrófico">
      <formula>NOT(ISERROR(SEARCH("Catastrófico",O32)))</formula>
    </cfRule>
    <cfRule type="containsText" dxfId="94" priority="271" operator="containsText" text="Mayor">
      <formula>NOT(ISERROR(SEARCH("Mayor",O32)))</formula>
    </cfRule>
    <cfRule type="containsText" dxfId="93" priority="272" operator="containsText" text="Moderado">
      <formula>NOT(ISERROR(SEARCH("Moderado",O32)))</formula>
    </cfRule>
    <cfRule type="containsText" dxfId="92" priority="273" operator="containsText" text="Menor">
      <formula>NOT(ISERROR(SEARCH("Menor",O32)))</formula>
    </cfRule>
    <cfRule type="containsText" dxfId="91" priority="274" operator="containsText" text="Insignificante">
      <formula>NOT(ISERROR(SEARCH("Insignificante",O32)))</formula>
    </cfRule>
  </conditionalFormatting>
  <conditionalFormatting sqref="AI32">
    <cfRule type="containsText" dxfId="90" priority="254" operator="containsText" text="Catastrófico">
      <formula>NOT(ISERROR(SEARCH("Catastrófico",AI32)))</formula>
    </cfRule>
    <cfRule type="containsText" dxfId="89" priority="255" operator="containsText" text="Mayor">
      <formula>NOT(ISERROR(SEARCH("Mayor",AI32)))</formula>
    </cfRule>
    <cfRule type="containsText" dxfId="88" priority="256" operator="containsText" text="Moderado">
      <formula>NOT(ISERROR(SEARCH("Moderado",AI32)))</formula>
    </cfRule>
  </conditionalFormatting>
  <conditionalFormatting sqref="AI45:AI47">
    <cfRule type="containsText" dxfId="87" priority="88" operator="containsText" text="Catastrófico">
      <formula>NOT(ISERROR(SEARCH("Catastrófico",AI45)))</formula>
    </cfRule>
    <cfRule type="containsText" dxfId="86" priority="89" operator="containsText" text="Mayor">
      <formula>NOT(ISERROR(SEARCH("Mayor",AI45)))</formula>
    </cfRule>
    <cfRule type="containsText" dxfId="85" priority="90" operator="containsText" text="Moderado">
      <formula>NOT(ISERROR(SEARCH("Moderado",AI45)))</formula>
    </cfRule>
  </conditionalFormatting>
  <conditionalFormatting sqref="O33">
    <cfRule type="containsText" dxfId="84" priority="244" operator="containsText" text="Catastrófico">
      <formula>NOT(ISERROR(SEARCH("Catastrófico",O33)))</formula>
    </cfRule>
    <cfRule type="containsText" dxfId="83" priority="245" operator="containsText" text="Mayor">
      <formula>NOT(ISERROR(SEARCH("Mayor",O33)))</formula>
    </cfRule>
    <cfRule type="containsText" dxfId="82" priority="246" operator="containsText" text="Moderado">
      <formula>NOT(ISERROR(SEARCH("Moderado",O33)))</formula>
    </cfRule>
    <cfRule type="containsText" dxfId="81" priority="247" operator="containsText" text="Menor">
      <formula>NOT(ISERROR(SEARCH("Menor",O33)))</formula>
    </cfRule>
    <cfRule type="containsText" dxfId="80" priority="248" operator="containsText" text="Insignificante">
      <formula>NOT(ISERROR(SEARCH("Insignificante",O33)))</formula>
    </cfRule>
  </conditionalFormatting>
  <conditionalFormatting sqref="AI33">
    <cfRule type="containsText" dxfId="79" priority="228" operator="containsText" text="Catastrófico">
      <formula>NOT(ISERROR(SEARCH("Catastrófico",AI33)))</formula>
    </cfRule>
    <cfRule type="containsText" dxfId="78" priority="229" operator="containsText" text="Mayor">
      <formula>NOT(ISERROR(SEARCH("Mayor",AI33)))</formula>
    </cfRule>
    <cfRule type="containsText" dxfId="77" priority="230" operator="containsText" text="Moderado">
      <formula>NOT(ISERROR(SEARCH("Moderado",AI33)))</formula>
    </cfRule>
  </conditionalFormatting>
  <conditionalFormatting sqref="O36">
    <cfRule type="containsText" dxfId="76" priority="218" operator="containsText" text="Catastrófico">
      <formula>NOT(ISERROR(SEARCH("Catastrófico",O36)))</formula>
    </cfRule>
    <cfRule type="containsText" dxfId="75" priority="219" operator="containsText" text="Mayor">
      <formula>NOT(ISERROR(SEARCH("Mayor",O36)))</formula>
    </cfRule>
    <cfRule type="containsText" dxfId="74" priority="220" operator="containsText" text="Moderado">
      <formula>NOT(ISERROR(SEARCH("Moderado",O36)))</formula>
    </cfRule>
    <cfRule type="containsText" dxfId="73" priority="221" operator="containsText" text="Menor">
      <formula>NOT(ISERROR(SEARCH("Menor",O36)))</formula>
    </cfRule>
    <cfRule type="containsText" dxfId="72" priority="222" operator="containsText" text="Insignificante">
      <formula>NOT(ISERROR(SEARCH("Insignificante",O36)))</formula>
    </cfRule>
  </conditionalFormatting>
  <conditionalFormatting sqref="O34">
    <cfRule type="containsText" dxfId="71" priority="213" operator="containsText" text="Catastrófico">
      <formula>NOT(ISERROR(SEARCH("Catastrófico",O34)))</formula>
    </cfRule>
    <cfRule type="containsText" dxfId="70" priority="214" operator="containsText" text="Mayor">
      <formula>NOT(ISERROR(SEARCH("Mayor",O34)))</formula>
    </cfRule>
    <cfRule type="containsText" dxfId="69" priority="215" operator="containsText" text="Moderado">
      <formula>NOT(ISERROR(SEARCH("Moderado",O34)))</formula>
    </cfRule>
    <cfRule type="containsText" dxfId="68" priority="216" operator="containsText" text="Menor">
      <formula>NOT(ISERROR(SEARCH("Menor",O34)))</formula>
    </cfRule>
    <cfRule type="containsText" dxfId="67" priority="217" operator="containsText" text="Insignificante">
      <formula>NOT(ISERROR(SEARCH("Insignificante",O34)))</formula>
    </cfRule>
  </conditionalFormatting>
  <conditionalFormatting sqref="AI34 AI36">
    <cfRule type="containsText" dxfId="66" priority="197" operator="containsText" text="Catastrófico">
      <formula>NOT(ISERROR(SEARCH("Catastrófico",AI34)))</formula>
    </cfRule>
    <cfRule type="containsText" dxfId="65" priority="198" operator="containsText" text="Mayor">
      <formula>NOT(ISERROR(SEARCH("Mayor",AI34)))</formula>
    </cfRule>
    <cfRule type="containsText" dxfId="64" priority="199" operator="containsText" text="Moderado">
      <formula>NOT(ISERROR(SEARCH("Moderado",AI34)))</formula>
    </cfRule>
  </conditionalFormatting>
  <conditionalFormatting sqref="O35">
    <cfRule type="containsText" dxfId="63" priority="187" operator="containsText" text="Catastrófico">
      <formula>NOT(ISERROR(SEARCH("Catastrófico",O35)))</formula>
    </cfRule>
    <cfRule type="containsText" dxfId="62" priority="188" operator="containsText" text="Mayor">
      <formula>NOT(ISERROR(SEARCH("Mayor",O35)))</formula>
    </cfRule>
    <cfRule type="containsText" dxfId="61" priority="189" operator="containsText" text="Moderado">
      <formula>NOT(ISERROR(SEARCH("Moderado",O35)))</formula>
    </cfRule>
    <cfRule type="containsText" dxfId="60" priority="190" operator="containsText" text="Menor">
      <formula>NOT(ISERROR(SEARCH("Menor",O35)))</formula>
    </cfRule>
    <cfRule type="containsText" dxfId="59" priority="191" operator="containsText" text="Insignificante">
      <formula>NOT(ISERROR(SEARCH("Insignificante",O35)))</formula>
    </cfRule>
  </conditionalFormatting>
  <conditionalFormatting sqref="AI35">
    <cfRule type="containsText" dxfId="58" priority="171" operator="containsText" text="Catastrófico">
      <formula>NOT(ISERROR(SEARCH("Catastrófico",AI35)))</formula>
    </cfRule>
    <cfRule type="containsText" dxfId="57" priority="172" operator="containsText" text="Mayor">
      <formula>NOT(ISERROR(SEARCH("Mayor",AI35)))</formula>
    </cfRule>
    <cfRule type="containsText" dxfId="56" priority="173" operator="containsText" text="Moderado">
      <formula>NOT(ISERROR(SEARCH("Moderado",AI35)))</formula>
    </cfRule>
  </conditionalFormatting>
  <conditionalFormatting sqref="O37:O42">
    <cfRule type="containsText" dxfId="55" priority="161" operator="containsText" text="Catastrófico">
      <formula>NOT(ISERROR(SEARCH("Catastrófico",O37)))</formula>
    </cfRule>
    <cfRule type="containsText" dxfId="54" priority="162" operator="containsText" text="Mayor">
      <formula>NOT(ISERROR(SEARCH("Mayor",O37)))</formula>
    </cfRule>
    <cfRule type="containsText" dxfId="53" priority="163" operator="containsText" text="Moderado">
      <formula>NOT(ISERROR(SEARCH("Moderado",O37)))</formula>
    </cfRule>
    <cfRule type="containsText" dxfId="52" priority="164" operator="containsText" text="Menor">
      <formula>NOT(ISERROR(SEARCH("Menor",O37)))</formula>
    </cfRule>
    <cfRule type="containsText" dxfId="51" priority="165" operator="containsText" text="Insignificante">
      <formula>NOT(ISERROR(SEARCH("Insignificante",O37)))</formula>
    </cfRule>
  </conditionalFormatting>
  <conditionalFormatting sqref="AI37:AI43">
    <cfRule type="containsText" dxfId="50" priority="145" operator="containsText" text="Catastrófico">
      <formula>NOT(ISERROR(SEARCH("Catastrófico",AI37)))</formula>
    </cfRule>
    <cfRule type="containsText" dxfId="49" priority="146" operator="containsText" text="Mayor">
      <formula>NOT(ISERROR(SEARCH("Mayor",AI37)))</formula>
    </cfRule>
    <cfRule type="containsText" dxfId="48" priority="147" operator="containsText" text="Moderado">
      <formula>NOT(ISERROR(SEARCH("Moderado",AI37)))</formula>
    </cfRule>
  </conditionalFormatting>
  <conditionalFormatting sqref="O43:O44">
    <cfRule type="containsText" dxfId="47" priority="135" operator="containsText" text="Catastrófico">
      <formula>NOT(ISERROR(SEARCH("Catastrófico",O43)))</formula>
    </cfRule>
    <cfRule type="containsText" dxfId="46" priority="136" operator="containsText" text="Mayor">
      <formula>NOT(ISERROR(SEARCH("Mayor",O43)))</formula>
    </cfRule>
    <cfRule type="containsText" dxfId="45" priority="137" operator="containsText" text="Moderado">
      <formula>NOT(ISERROR(SEARCH("Moderado",O43)))</formula>
    </cfRule>
    <cfRule type="containsText" dxfId="44" priority="138" operator="containsText" text="Menor">
      <formula>NOT(ISERROR(SEARCH("Menor",O43)))</formula>
    </cfRule>
    <cfRule type="containsText" dxfId="43" priority="139" operator="containsText" text="Insignificante">
      <formula>NOT(ISERROR(SEARCH("Insignificante",O43)))</formula>
    </cfRule>
  </conditionalFormatting>
  <conditionalFormatting sqref="AI44">
    <cfRule type="containsText" dxfId="42" priority="119" operator="containsText" text="Catastrófico">
      <formula>NOT(ISERROR(SEARCH("Catastrófico",AI44)))</formula>
    </cfRule>
    <cfRule type="containsText" dxfId="41" priority="120" operator="containsText" text="Mayor">
      <formula>NOT(ISERROR(SEARCH("Mayor",AI44)))</formula>
    </cfRule>
    <cfRule type="containsText" dxfId="40" priority="121" operator="containsText" text="Moderado">
      <formula>NOT(ISERROR(SEARCH("Moderado",AI44)))</formula>
    </cfRule>
  </conditionalFormatting>
  <conditionalFormatting sqref="O47">
    <cfRule type="containsText" dxfId="39" priority="109" operator="containsText" text="Catastrófico">
      <formula>NOT(ISERROR(SEARCH("Catastrófico",O47)))</formula>
    </cfRule>
    <cfRule type="containsText" dxfId="38" priority="110" operator="containsText" text="Mayor">
      <formula>NOT(ISERROR(SEARCH("Mayor",O47)))</formula>
    </cfRule>
    <cfRule type="containsText" dxfId="37" priority="111" operator="containsText" text="Moderado">
      <formula>NOT(ISERROR(SEARCH("Moderado",O47)))</formula>
    </cfRule>
    <cfRule type="containsText" dxfId="36" priority="112" operator="containsText" text="Menor">
      <formula>NOT(ISERROR(SEARCH("Menor",O47)))</formula>
    </cfRule>
    <cfRule type="containsText" dxfId="35" priority="113" operator="containsText" text="Insignificante">
      <formula>NOT(ISERROR(SEARCH("Insignificante",O47)))</formula>
    </cfRule>
  </conditionalFormatting>
  <conditionalFormatting sqref="O45:O46">
    <cfRule type="containsText" dxfId="34" priority="104" operator="containsText" text="Catastrófico">
      <formula>NOT(ISERROR(SEARCH("Catastrófico",O45)))</formula>
    </cfRule>
    <cfRule type="containsText" dxfId="33" priority="105" operator="containsText" text="Mayor">
      <formula>NOT(ISERROR(SEARCH("Mayor",O45)))</formula>
    </cfRule>
    <cfRule type="containsText" dxfId="32" priority="106" operator="containsText" text="Moderado">
      <formula>NOT(ISERROR(SEARCH("Moderado",O45)))</formula>
    </cfRule>
    <cfRule type="containsText" dxfId="31" priority="107" operator="containsText" text="Menor">
      <formula>NOT(ISERROR(SEARCH("Menor",O45)))</formula>
    </cfRule>
    <cfRule type="containsText" dxfId="30" priority="108" operator="containsText" text="Insignificante">
      <formula>NOT(ISERROR(SEARCH("Insignificante",O45)))</formula>
    </cfRule>
  </conditionalFormatting>
  <conditionalFormatting sqref="AJ25:AJ47">
    <cfRule type="containsText" dxfId="29" priority="84" operator="containsText" text="Extremo">
      <formula>NOT(ISERROR(SEARCH("Extremo",AJ25)))</formula>
    </cfRule>
    <cfRule type="containsText" dxfId="28" priority="85" operator="containsText" text="Alto">
      <formula>NOT(ISERROR(SEARCH("Alto",AJ25)))</formula>
    </cfRule>
    <cfRule type="containsText" dxfId="27" priority="86" operator="containsText" text="Moderado">
      <formula>NOT(ISERROR(SEARCH("Moderado",AJ25)))</formula>
    </cfRule>
    <cfRule type="containsText" dxfId="26" priority="87" operator="containsText" text="Bajo">
      <formula>NOT(ISERROR(SEARCH("Bajo",AJ25)))</formula>
    </cfRule>
  </conditionalFormatting>
  <conditionalFormatting sqref="M22">
    <cfRule type="containsText" dxfId="25" priority="47" operator="containsText" text="Muy Baja">
      <formula>NOT(ISERROR(SEARCH("Muy Baja",M22)))</formula>
    </cfRule>
    <cfRule type="containsText" dxfId="24" priority="48" operator="containsText" text="Muy alta">
      <formula>NOT(ISERROR(SEARCH("Muy alta",M22)))</formula>
    </cfRule>
    <cfRule type="containsText" dxfId="23" priority="49" operator="containsText" text="Alta">
      <formula>NOT(ISERROR(SEARCH("Alta",M22)))</formula>
    </cfRule>
    <cfRule type="containsText" dxfId="22" priority="50" stopIfTrue="1" operator="containsText" text="Media">
      <formula>NOT(ISERROR(SEARCH("Media",M22)))</formula>
    </cfRule>
    <cfRule type="containsText" dxfId="21" priority="51" operator="containsText" text="Baja">
      <formula>NOT(ISERROR(SEARCH("Baja",M22)))</formula>
    </cfRule>
  </conditionalFormatting>
  <conditionalFormatting sqref="O22">
    <cfRule type="containsText" dxfId="20" priority="42" operator="containsText" text="Catastrófico">
      <formula>NOT(ISERROR(SEARCH("Catastrófico",O22)))</formula>
    </cfRule>
    <cfRule type="containsText" dxfId="19" priority="43" operator="containsText" text="Mayor">
      <formula>NOT(ISERROR(SEARCH("Mayor",O22)))</formula>
    </cfRule>
    <cfRule type="containsText" dxfId="18" priority="44" operator="containsText" text="Moderado">
      <formula>NOT(ISERROR(SEARCH("Moderado",O22)))</formula>
    </cfRule>
    <cfRule type="containsText" dxfId="17" priority="45" operator="containsText" text="Menor">
      <formula>NOT(ISERROR(SEARCH("Menor",O22)))</formula>
    </cfRule>
    <cfRule type="containsText" dxfId="16" priority="46" operator="containsText" text="Insignificante">
      <formula>NOT(ISERROR(SEARCH("Insignificante",O22)))</formula>
    </cfRule>
  </conditionalFormatting>
  <conditionalFormatting sqref="AG22">
    <cfRule type="containsText" dxfId="15" priority="19" operator="containsText" text="Muy Alta">
      <formula>NOT(ISERROR(SEARCH("Muy Alta",AG22)))</formula>
    </cfRule>
    <cfRule type="containsText" dxfId="14" priority="20" operator="containsText" text="Alta">
      <formula>NOT(ISERROR(SEARCH("Alta",AG22)))</formula>
    </cfRule>
    <cfRule type="containsText" dxfId="13" priority="21" operator="containsText" text="Media">
      <formula>NOT(ISERROR(SEARCH("Media",AG22)))</formula>
    </cfRule>
    <cfRule type="containsText" dxfId="12" priority="22" operator="containsText" text="Baja">
      <formula>NOT(ISERROR(SEARCH("Baja",AG22)))</formula>
    </cfRule>
    <cfRule type="containsText" dxfId="11" priority="23" operator="containsText" text="Muy baja">
      <formula>NOT(ISERROR(SEARCH("Muy baja",AG22)))</formula>
    </cfRule>
  </conditionalFormatting>
  <conditionalFormatting sqref="AJ22">
    <cfRule type="containsText" dxfId="10" priority="15" operator="containsText" text="Extremo">
      <formula>NOT(ISERROR(SEARCH("Extremo",AJ22)))</formula>
    </cfRule>
    <cfRule type="containsText" dxfId="9" priority="16" operator="containsText" text="Alto">
      <formula>NOT(ISERROR(SEARCH("Alto",AJ22)))</formula>
    </cfRule>
    <cfRule type="containsText" dxfId="8" priority="17" operator="containsText" text="Moderado">
      <formula>NOT(ISERROR(SEARCH("Moderado",AJ22)))</formula>
    </cfRule>
    <cfRule type="containsText" dxfId="7" priority="18" operator="containsText" text="Bajo">
      <formula>NOT(ISERROR(SEARCH("Bajo",AJ22)))</formula>
    </cfRule>
  </conditionalFormatting>
  <conditionalFormatting sqref="AI22">
    <cfRule type="containsText" dxfId="6" priority="9" operator="containsText" text="Catastrófico">
      <formula>NOT(ISERROR(SEARCH("Catastrófico",AI22)))</formula>
    </cfRule>
    <cfRule type="containsText" dxfId="5" priority="10" operator="containsText" text="Mayor">
      <formula>NOT(ISERROR(SEARCH("Mayor",AI22)))</formula>
    </cfRule>
    <cfRule type="containsText" dxfId="4" priority="11" operator="containsText" text="Moderado">
      <formula>NOT(ISERROR(SEARCH("Moderado",AI22)))</formula>
    </cfRule>
  </conditionalFormatting>
  <conditionalFormatting sqref="Q21:Q47">
    <cfRule type="containsText" dxfId="3" priority="1" operator="containsText" text="Extremo">
      <formula>NOT(ISERROR(SEARCH("Extremo",Q21)))</formula>
    </cfRule>
    <cfRule type="containsText" dxfId="2" priority="2" operator="containsText" text="Alto">
      <formula>NOT(ISERROR(SEARCH("Alto",Q21)))</formula>
    </cfRule>
    <cfRule type="containsText" dxfId="1" priority="3" operator="containsText" text="Moderado">
      <formula>NOT(ISERROR(SEARCH("Moderado",Q21)))</formula>
    </cfRule>
    <cfRule type="containsText" dxfId="0" priority="4" operator="containsText" text="Bajo">
      <formula>NOT(ISERROR(SEARCH("Bajo",Q21)))</formula>
    </cfRule>
  </conditionalFormatting>
  <dataValidations count="21">
    <dataValidation type="list" allowBlank="1" showInputMessage="1" showErrorMessage="1" sqref="Q20:Q47">
      <formula1>$Q$4:$Q$7</formula1>
    </dataValidation>
    <dataValidation type="list" allowBlank="1" showInputMessage="1" showErrorMessage="1" sqref="N20:N42">
      <formula1>$N$4:$N$8</formula1>
    </dataValidation>
    <dataValidation type="list" allowBlank="1" showInputMessage="1" showErrorMessage="1" sqref="P20:P47">
      <formula1>$P$4:$P$8</formula1>
    </dataValidation>
    <dataValidation type="list" allowBlank="1" showInputMessage="1" showErrorMessage="1" sqref="W20:W21 X22:X47">
      <formula1>$W$4:$W$6</formula1>
    </dataValidation>
    <dataValidation type="list" allowBlank="1" showInputMessage="1" showErrorMessage="1" sqref="Y20:Y21 Z22:Z47">
      <formula1>$Y$4:$Y$5</formula1>
    </dataValidation>
    <dataValidation type="list" allowBlank="1" showInputMessage="1" showErrorMessage="1" sqref="AB20:AB21">
      <formula1>$AB$4:$AB$5</formula1>
    </dataValidation>
    <dataValidation type="list" allowBlank="1" showInputMessage="1" showErrorMessage="1" sqref="AD20:AD21 AE23:AE47">
      <formula1>$AD$4:$AD$5</formula1>
    </dataValidation>
    <dataValidation type="list" allowBlank="1" showInputMessage="1" showErrorMessage="1" sqref="X20:X21">
      <formula1>$X$4:$X$6</formula1>
    </dataValidation>
    <dataValidation type="list" allowBlank="1" showInputMessage="1" showErrorMessage="1" sqref="Z20:Z21">
      <formula1>$Z$4:$Z$5</formula1>
    </dataValidation>
    <dataValidation type="list" allowBlank="1" showInputMessage="1" showErrorMessage="1" sqref="AE20:AE21">
      <formula1>$AE$4:$AE$5</formula1>
    </dataValidation>
    <dataValidation type="list" allowBlank="1" showInputMessage="1" showErrorMessage="1" sqref="AR20:AR21">
      <formula1>$AR$4:$AR$6</formula1>
    </dataValidation>
    <dataValidation type="list" allowBlank="1" showInputMessage="1" showErrorMessage="1" sqref="AD22:AD47">
      <formula1>$AC$4:$AC$5</formula1>
    </dataValidation>
    <dataValidation type="list" allowBlank="1" showInputMessage="1" showErrorMessage="1" sqref="AB22:AB47">
      <formula1>$AA$4:$AA$5</formula1>
    </dataValidation>
    <dataValidation type="list" allowBlank="1" showInputMessage="1" showErrorMessage="1" sqref="Y22:Y47">
      <formula1>$X$4:$X$5</formula1>
    </dataValidation>
    <dataValidation type="list" allowBlank="1" showInputMessage="1" showErrorMessage="1" sqref="W22:W47">
      <formula1>$V$4:$V$6</formula1>
    </dataValidation>
    <dataValidation type="list" allowBlank="1" showInputMessage="1" showErrorMessage="1" sqref="N43:N47">
      <formula1>$M$4:$M$8</formula1>
    </dataValidation>
    <dataValidation type="list" allowBlank="1" showInputMessage="1" showErrorMessage="1" sqref="AR23:AR44">
      <formula1>$AQ$4:$AQ$6</formula1>
    </dataValidation>
    <dataValidation type="list" allowBlank="1" showInputMessage="1" showErrorMessage="1" sqref="AJ20:AJ47">
      <formula1>$AL$4:$AL$7</formula1>
    </dataValidation>
    <dataValidation allowBlank="1" showDropDown="1" showInputMessage="1" showErrorMessage="1" sqref="AH20:AH21 AH23:AH47"/>
    <dataValidation type="list" allowBlank="1" showInputMessage="1" showErrorMessage="1" sqref="AK20:AK47">
      <formula1>$AM$4:$AM$5</formula1>
    </dataValidation>
    <dataValidation type="list" allowBlank="1" showInputMessage="1" showErrorMessage="1" sqref="AE22">
      <formula1>$AD$4:$AD$6</formula1>
    </dataValidation>
  </dataValidations>
  <printOptions horizontalCentered="1" verticalCentered="1"/>
  <pageMargins left="0.11811023622047245" right="0.11811023622047245" top="0.15748031496062992" bottom="0.19685039370078741" header="0.31496062992125984" footer="0.31496062992125984"/>
  <pageSetup scale="15" orientation="landscape" horizontalDpi="300" r:id="rId1"/>
  <colBreaks count="2" manualBreakCount="2">
    <brk id="17" max="1048575" man="1"/>
    <brk id="37"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7" zoomScale="85" zoomScaleNormal="85" workbookViewId="0">
      <selection activeCell="J45" sqref="J45"/>
    </sheetView>
  </sheetViews>
  <sheetFormatPr baseColWidth="10" defaultRowHeight="16.5" x14ac:dyDescent="0.3"/>
  <cols>
    <col min="1" max="1" width="10.5703125" style="22" customWidth="1"/>
    <col min="2" max="2" width="38.140625" style="22" customWidth="1"/>
    <col min="3" max="3" width="52.42578125" style="22" customWidth="1"/>
    <col min="4" max="11" width="12" style="22" customWidth="1"/>
    <col min="12" max="16384" width="11.42578125" style="22"/>
  </cols>
  <sheetData>
    <row r="1" spans="1:11" ht="24" customHeight="1" x14ac:dyDescent="0.3">
      <c r="A1" s="189" t="s">
        <v>96</v>
      </c>
      <c r="B1" s="189"/>
      <c r="C1" s="189"/>
      <c r="D1" s="41"/>
    </row>
    <row r="3" spans="1:11" x14ac:dyDescent="0.3">
      <c r="A3" s="199" t="s">
        <v>128</v>
      </c>
      <c r="B3" s="199"/>
      <c r="C3" s="56" t="s">
        <v>118</v>
      </c>
    </row>
    <row r="4" spans="1:11" ht="33" x14ac:dyDescent="0.3">
      <c r="A4" s="62">
        <v>0.2</v>
      </c>
      <c r="B4" s="47" t="s">
        <v>119</v>
      </c>
      <c r="C4" s="63" t="s">
        <v>120</v>
      </c>
    </row>
    <row r="5" spans="1:11" ht="33" x14ac:dyDescent="0.3">
      <c r="A5" s="65">
        <v>0.4</v>
      </c>
      <c r="B5" s="64" t="s">
        <v>117</v>
      </c>
      <c r="C5" s="63" t="s">
        <v>121</v>
      </c>
    </row>
    <row r="6" spans="1:11" ht="33" x14ac:dyDescent="0.3">
      <c r="A6" s="66">
        <v>0.6</v>
      </c>
      <c r="B6" s="48" t="s">
        <v>122</v>
      </c>
      <c r="C6" s="63" t="s">
        <v>123</v>
      </c>
    </row>
    <row r="7" spans="1:11" ht="33" x14ac:dyDescent="0.3">
      <c r="A7" s="67">
        <v>0.8</v>
      </c>
      <c r="B7" s="49" t="s">
        <v>124</v>
      </c>
      <c r="C7" s="63" t="s">
        <v>125</v>
      </c>
    </row>
    <row r="8" spans="1:11" ht="33" x14ac:dyDescent="0.3">
      <c r="A8" s="68">
        <v>1</v>
      </c>
      <c r="B8" s="50" t="s">
        <v>126</v>
      </c>
      <c r="C8" s="63" t="s">
        <v>127</v>
      </c>
    </row>
    <row r="9" spans="1:11" x14ac:dyDescent="0.3">
      <c r="D9" s="41"/>
    </row>
    <row r="10" spans="1:11" x14ac:dyDescent="0.3">
      <c r="D10" s="41"/>
    </row>
    <row r="11" spans="1:11" ht="17.25" customHeight="1" x14ac:dyDescent="0.3">
      <c r="A11" s="189" t="s">
        <v>97</v>
      </c>
      <c r="B11" s="189"/>
      <c r="C11" s="189"/>
      <c r="D11" s="41"/>
    </row>
    <row r="12" spans="1:11" ht="1.5" hidden="1" customHeight="1" x14ac:dyDescent="0.3">
      <c r="D12" s="46" t="s">
        <v>60</v>
      </c>
      <c r="E12" s="46" t="s">
        <v>61</v>
      </c>
    </row>
    <row r="13" spans="1:11" ht="16.5" customHeight="1" x14ac:dyDescent="0.3">
      <c r="A13" s="196" t="s">
        <v>59</v>
      </c>
      <c r="B13" s="190" t="s">
        <v>81</v>
      </c>
      <c r="C13" s="191"/>
      <c r="D13" s="45" t="s">
        <v>99</v>
      </c>
      <c r="E13" s="45" t="s">
        <v>100</v>
      </c>
      <c r="F13" s="45" t="s">
        <v>101</v>
      </c>
      <c r="G13" s="45" t="s">
        <v>102</v>
      </c>
      <c r="H13" s="45" t="s">
        <v>103</v>
      </c>
      <c r="I13" s="45" t="s">
        <v>105</v>
      </c>
      <c r="J13" s="45" t="s">
        <v>106</v>
      </c>
      <c r="K13" s="45" t="s">
        <v>107</v>
      </c>
    </row>
    <row r="14" spans="1:11" x14ac:dyDescent="0.3">
      <c r="A14" s="196"/>
      <c r="B14" s="192"/>
      <c r="C14" s="193"/>
      <c r="D14" s="44" t="s">
        <v>104</v>
      </c>
      <c r="E14" s="44" t="s">
        <v>104</v>
      </c>
      <c r="F14" s="44" t="s">
        <v>104</v>
      </c>
      <c r="G14" s="44" t="s">
        <v>104</v>
      </c>
      <c r="H14" s="44" t="s">
        <v>104</v>
      </c>
      <c r="I14" s="44" t="s">
        <v>104</v>
      </c>
      <c r="J14" s="44" t="s">
        <v>104</v>
      </c>
      <c r="K14" s="44" t="s">
        <v>104</v>
      </c>
    </row>
    <row r="15" spans="1:11" x14ac:dyDescent="0.3">
      <c r="A15" s="43">
        <v>1</v>
      </c>
      <c r="B15" s="194" t="s">
        <v>62</v>
      </c>
      <c r="C15" s="195"/>
      <c r="D15" s="42" t="s">
        <v>60</v>
      </c>
      <c r="E15" s="42" t="s">
        <v>60</v>
      </c>
      <c r="F15" s="42"/>
      <c r="G15" s="42"/>
      <c r="H15" s="42"/>
      <c r="I15" s="42"/>
      <c r="J15" s="42"/>
      <c r="K15" s="42"/>
    </row>
    <row r="16" spans="1:11" x14ac:dyDescent="0.3">
      <c r="A16" s="43">
        <v>2</v>
      </c>
      <c r="B16" s="194" t="s">
        <v>63</v>
      </c>
      <c r="C16" s="195"/>
      <c r="D16" s="42" t="s">
        <v>60</v>
      </c>
      <c r="E16" s="42" t="s">
        <v>60</v>
      </c>
      <c r="F16" s="42"/>
      <c r="G16" s="42"/>
      <c r="H16" s="42"/>
      <c r="I16" s="42"/>
      <c r="J16" s="42"/>
      <c r="K16" s="42"/>
    </row>
    <row r="17" spans="1:11" x14ac:dyDescent="0.3">
      <c r="A17" s="43">
        <v>3</v>
      </c>
      <c r="B17" s="194" t="s">
        <v>64</v>
      </c>
      <c r="C17" s="195"/>
      <c r="D17" s="42" t="s">
        <v>60</v>
      </c>
      <c r="E17" s="42" t="s">
        <v>60</v>
      </c>
      <c r="F17" s="42"/>
      <c r="G17" s="42"/>
      <c r="H17" s="42"/>
      <c r="I17" s="42"/>
      <c r="J17" s="42"/>
      <c r="K17" s="42"/>
    </row>
    <row r="18" spans="1:11" x14ac:dyDescent="0.3">
      <c r="A18" s="43">
        <v>4</v>
      </c>
      <c r="B18" s="194" t="s">
        <v>65</v>
      </c>
      <c r="C18" s="195"/>
      <c r="D18" s="42" t="s">
        <v>60</v>
      </c>
      <c r="E18" s="42" t="s">
        <v>60</v>
      </c>
      <c r="F18" s="42"/>
      <c r="G18" s="42"/>
      <c r="H18" s="42"/>
      <c r="I18" s="42"/>
      <c r="J18" s="42"/>
      <c r="K18" s="42"/>
    </row>
    <row r="19" spans="1:11" x14ac:dyDescent="0.3">
      <c r="A19" s="43">
        <v>5</v>
      </c>
      <c r="B19" s="194" t="s">
        <v>66</v>
      </c>
      <c r="C19" s="195"/>
      <c r="D19" s="42" t="s">
        <v>60</v>
      </c>
      <c r="E19" s="42" t="s">
        <v>60</v>
      </c>
      <c r="F19" s="42"/>
      <c r="G19" s="42"/>
      <c r="H19" s="42"/>
      <c r="I19" s="42"/>
      <c r="J19" s="42"/>
      <c r="K19" s="42"/>
    </row>
    <row r="20" spans="1:11" x14ac:dyDescent="0.3">
      <c r="A20" s="43">
        <v>6</v>
      </c>
      <c r="B20" s="194" t="s">
        <v>67</v>
      </c>
      <c r="C20" s="195"/>
      <c r="D20" s="42" t="s">
        <v>60</v>
      </c>
      <c r="E20" s="42" t="s">
        <v>61</v>
      </c>
      <c r="F20" s="42"/>
      <c r="G20" s="42"/>
      <c r="H20" s="42"/>
      <c r="I20" s="42"/>
      <c r="J20" s="42"/>
      <c r="K20" s="42"/>
    </row>
    <row r="21" spans="1:11" x14ac:dyDescent="0.3">
      <c r="A21" s="43">
        <v>7</v>
      </c>
      <c r="B21" s="194" t="s">
        <v>68</v>
      </c>
      <c r="C21" s="195"/>
      <c r="D21" s="42" t="s">
        <v>60</v>
      </c>
      <c r="E21" s="42" t="s">
        <v>60</v>
      </c>
      <c r="F21" s="42"/>
      <c r="G21" s="42"/>
      <c r="H21" s="42"/>
      <c r="I21" s="42"/>
      <c r="J21" s="42"/>
      <c r="K21" s="42"/>
    </row>
    <row r="22" spans="1:11" x14ac:dyDescent="0.3">
      <c r="A22" s="43">
        <v>8</v>
      </c>
      <c r="B22" s="194" t="s">
        <v>69</v>
      </c>
      <c r="C22" s="195"/>
      <c r="D22" s="42" t="s">
        <v>61</v>
      </c>
      <c r="E22" s="42" t="s">
        <v>60</v>
      </c>
      <c r="F22" s="42"/>
      <c r="G22" s="42"/>
      <c r="H22" s="42"/>
      <c r="I22" s="42"/>
      <c r="J22" s="42"/>
      <c r="K22" s="42"/>
    </row>
    <row r="23" spans="1:11" x14ac:dyDescent="0.3">
      <c r="A23" s="43">
        <v>9</v>
      </c>
      <c r="B23" s="194" t="s">
        <v>70</v>
      </c>
      <c r="C23" s="195"/>
      <c r="D23" s="42" t="s">
        <v>60</v>
      </c>
      <c r="E23" s="42" t="s">
        <v>61</v>
      </c>
      <c r="F23" s="42"/>
      <c r="G23" s="42"/>
      <c r="H23" s="42"/>
      <c r="I23" s="42"/>
      <c r="J23" s="42"/>
      <c r="K23" s="42"/>
    </row>
    <row r="24" spans="1:11" x14ac:dyDescent="0.3">
      <c r="A24" s="43">
        <v>10</v>
      </c>
      <c r="B24" s="194" t="s">
        <v>72</v>
      </c>
      <c r="C24" s="195"/>
      <c r="D24" s="42" t="s">
        <v>60</v>
      </c>
      <c r="E24" s="42" t="s">
        <v>60</v>
      </c>
      <c r="F24" s="42"/>
      <c r="G24" s="42"/>
      <c r="H24" s="42"/>
      <c r="I24" s="42"/>
      <c r="J24" s="42"/>
      <c r="K24" s="42"/>
    </row>
    <row r="25" spans="1:11" x14ac:dyDescent="0.3">
      <c r="A25" s="43">
        <v>11</v>
      </c>
      <c r="B25" s="194" t="s">
        <v>71</v>
      </c>
      <c r="C25" s="195"/>
      <c r="D25" s="42" t="s">
        <v>60</v>
      </c>
      <c r="E25" s="42" t="s">
        <v>60</v>
      </c>
      <c r="F25" s="42"/>
      <c r="G25" s="42"/>
      <c r="H25" s="42"/>
      <c r="I25" s="42"/>
      <c r="J25" s="42"/>
      <c r="K25" s="42"/>
    </row>
    <row r="26" spans="1:11" x14ac:dyDescent="0.3">
      <c r="A26" s="43">
        <v>12</v>
      </c>
      <c r="B26" s="194" t="s">
        <v>73</v>
      </c>
      <c r="C26" s="195"/>
      <c r="D26" s="42" t="s">
        <v>60</v>
      </c>
      <c r="E26" s="42" t="s">
        <v>60</v>
      </c>
      <c r="F26" s="42"/>
      <c r="G26" s="42"/>
      <c r="H26" s="42"/>
      <c r="I26" s="42"/>
      <c r="J26" s="42"/>
      <c r="K26" s="42"/>
    </row>
    <row r="27" spans="1:11" x14ac:dyDescent="0.3">
      <c r="A27" s="43">
        <v>13</v>
      </c>
      <c r="B27" s="194" t="s">
        <v>74</v>
      </c>
      <c r="C27" s="195"/>
      <c r="D27" s="42" t="s">
        <v>60</v>
      </c>
      <c r="E27" s="42" t="s">
        <v>60</v>
      </c>
      <c r="F27" s="42"/>
      <c r="G27" s="42"/>
      <c r="H27" s="42"/>
      <c r="I27" s="42"/>
      <c r="J27" s="42"/>
      <c r="K27" s="42"/>
    </row>
    <row r="28" spans="1:11" x14ac:dyDescent="0.3">
      <c r="A28" s="43">
        <v>14</v>
      </c>
      <c r="B28" s="194" t="s">
        <v>75</v>
      </c>
      <c r="C28" s="195"/>
      <c r="D28" s="42" t="s">
        <v>61</v>
      </c>
      <c r="E28" s="42" t="s">
        <v>60</v>
      </c>
      <c r="F28" s="42"/>
      <c r="G28" s="42"/>
      <c r="H28" s="42"/>
      <c r="I28" s="42"/>
      <c r="J28" s="42"/>
      <c r="K28" s="42"/>
    </row>
    <row r="29" spans="1:11" x14ac:dyDescent="0.3">
      <c r="A29" s="43">
        <v>15</v>
      </c>
      <c r="B29" s="194" t="s">
        <v>76</v>
      </c>
      <c r="C29" s="195"/>
      <c r="D29" s="42" t="s">
        <v>60</v>
      </c>
      <c r="E29" s="42" t="s">
        <v>60</v>
      </c>
      <c r="F29" s="42"/>
      <c r="G29" s="42"/>
      <c r="H29" s="42"/>
      <c r="I29" s="42"/>
      <c r="J29" s="42"/>
      <c r="K29" s="42"/>
    </row>
    <row r="30" spans="1:11" x14ac:dyDescent="0.3">
      <c r="A30" s="43">
        <v>16</v>
      </c>
      <c r="B30" s="194" t="s">
        <v>77</v>
      </c>
      <c r="C30" s="195"/>
      <c r="D30" s="42" t="s">
        <v>61</v>
      </c>
      <c r="E30" s="42" t="s">
        <v>60</v>
      </c>
      <c r="F30" s="42"/>
      <c r="G30" s="42"/>
      <c r="H30" s="42"/>
      <c r="I30" s="42"/>
      <c r="J30" s="42"/>
      <c r="K30" s="42"/>
    </row>
    <row r="31" spans="1:11" x14ac:dyDescent="0.3">
      <c r="A31" s="43">
        <v>17</v>
      </c>
      <c r="B31" s="194" t="s">
        <v>78</v>
      </c>
      <c r="C31" s="195"/>
      <c r="D31" s="42" t="s">
        <v>61</v>
      </c>
      <c r="E31" s="42" t="s">
        <v>61</v>
      </c>
      <c r="F31" s="42"/>
      <c r="G31" s="42"/>
      <c r="H31" s="42"/>
      <c r="I31" s="42"/>
      <c r="J31" s="42"/>
      <c r="K31" s="42"/>
    </row>
    <row r="32" spans="1:11" x14ac:dyDescent="0.3">
      <c r="A32" s="43">
        <v>18</v>
      </c>
      <c r="B32" s="194" t="s">
        <v>79</v>
      </c>
      <c r="C32" s="195"/>
      <c r="D32" s="42" t="s">
        <v>61</v>
      </c>
      <c r="E32" s="42" t="s">
        <v>61</v>
      </c>
      <c r="F32" s="42"/>
      <c r="G32" s="42"/>
      <c r="H32" s="42"/>
      <c r="I32" s="42"/>
      <c r="J32" s="42"/>
      <c r="K32" s="42"/>
    </row>
    <row r="33" spans="1:11" x14ac:dyDescent="0.3">
      <c r="A33" s="43">
        <v>19</v>
      </c>
      <c r="B33" s="194" t="s">
        <v>80</v>
      </c>
      <c r="C33" s="195"/>
      <c r="D33" s="42" t="s">
        <v>61</v>
      </c>
      <c r="E33" s="42" t="s">
        <v>60</v>
      </c>
      <c r="F33" s="42"/>
      <c r="G33" s="42"/>
      <c r="H33" s="42"/>
      <c r="I33" s="42"/>
      <c r="J33" s="42"/>
      <c r="K33" s="42"/>
    </row>
    <row r="34" spans="1:11" x14ac:dyDescent="0.3">
      <c r="A34" s="197" t="s">
        <v>114</v>
      </c>
      <c r="B34" s="198"/>
      <c r="C34" s="198"/>
      <c r="D34" s="58">
        <f>+COUNTIF(D15:D33,D12)</f>
        <v>13</v>
      </c>
      <c r="E34" s="58">
        <f>+COUNTIF(E15:E33,D12)</f>
        <v>15</v>
      </c>
      <c r="F34" s="58">
        <v>0</v>
      </c>
      <c r="G34" s="58">
        <f t="shared" ref="G34:K34" si="0">+COUNTIF(G15:G33,G12)</f>
        <v>0</v>
      </c>
      <c r="H34" s="58">
        <f t="shared" si="0"/>
        <v>0</v>
      </c>
      <c r="I34" s="58">
        <f t="shared" si="0"/>
        <v>0</v>
      </c>
      <c r="J34" s="58">
        <f t="shared" si="0"/>
        <v>0</v>
      </c>
      <c r="K34" s="58">
        <f t="shared" si="0"/>
        <v>0</v>
      </c>
    </row>
    <row r="35" spans="1:11" ht="33" x14ac:dyDescent="0.3">
      <c r="A35" s="197" t="s">
        <v>82</v>
      </c>
      <c r="B35" s="198"/>
      <c r="C35" s="198"/>
      <c r="D35" s="59" t="s">
        <v>34</v>
      </c>
      <c r="E35" s="59" t="s">
        <v>34</v>
      </c>
      <c r="F35" s="59"/>
      <c r="G35" s="59"/>
      <c r="H35" s="59"/>
      <c r="I35" s="59"/>
      <c r="J35" s="59"/>
      <c r="K35" s="59"/>
    </row>
    <row r="36" spans="1:11" x14ac:dyDescent="0.3">
      <c r="A36" s="51"/>
      <c r="B36" s="51"/>
      <c r="C36" s="51"/>
      <c r="D36" s="52"/>
      <c r="E36" s="52"/>
      <c r="F36" s="52"/>
      <c r="G36" s="52"/>
      <c r="H36" s="52"/>
      <c r="I36" s="52"/>
      <c r="J36" s="52"/>
      <c r="K36" s="52"/>
    </row>
    <row r="37" spans="1:11" x14ac:dyDescent="0.3">
      <c r="A37" s="51"/>
      <c r="B37" s="56" t="s">
        <v>0</v>
      </c>
      <c r="C37" s="56" t="s">
        <v>109</v>
      </c>
      <c r="D37" s="199" t="s">
        <v>82</v>
      </c>
      <c r="E37" s="199"/>
      <c r="F37" s="199"/>
      <c r="K37" s="52"/>
    </row>
    <row r="38" spans="1:11" ht="37.5" customHeight="1" x14ac:dyDescent="0.3">
      <c r="A38" s="51"/>
      <c r="B38" s="53" t="s">
        <v>32</v>
      </c>
      <c r="C38" s="57" t="s">
        <v>108</v>
      </c>
      <c r="D38" s="188" t="s">
        <v>111</v>
      </c>
      <c r="E38" s="188"/>
      <c r="F38" s="188"/>
      <c r="K38" s="52"/>
    </row>
    <row r="39" spans="1:11" ht="37.5" customHeight="1" x14ac:dyDescent="0.3">
      <c r="A39" s="51"/>
      <c r="B39" s="54" t="s">
        <v>33</v>
      </c>
      <c r="C39" s="57" t="s">
        <v>139</v>
      </c>
      <c r="D39" s="188" t="s">
        <v>112</v>
      </c>
      <c r="E39" s="188"/>
      <c r="F39" s="188"/>
      <c r="K39" s="52"/>
    </row>
    <row r="40" spans="1:11" ht="37.5" customHeight="1" x14ac:dyDescent="0.3">
      <c r="A40" s="51"/>
      <c r="B40" s="55" t="s">
        <v>34</v>
      </c>
      <c r="C40" s="57" t="s">
        <v>110</v>
      </c>
      <c r="D40" s="188" t="s">
        <v>113</v>
      </c>
      <c r="E40" s="188"/>
      <c r="F40" s="188"/>
      <c r="K40" s="52"/>
    </row>
    <row r="43" spans="1:11" ht="18.75" x14ac:dyDescent="0.3">
      <c r="A43" s="189" t="s">
        <v>98</v>
      </c>
      <c r="B43" s="189"/>
      <c r="C43" s="189"/>
    </row>
  </sheetData>
  <mergeCells count="31">
    <mergeCell ref="A3:B3"/>
    <mergeCell ref="B33:C33"/>
    <mergeCell ref="D37:F37"/>
    <mergeCell ref="D38:F38"/>
    <mergeCell ref="D39:F39"/>
    <mergeCell ref="A34:C34"/>
    <mergeCell ref="B24:C24"/>
    <mergeCell ref="B25:C25"/>
    <mergeCell ref="B26:C26"/>
    <mergeCell ref="B27:C27"/>
    <mergeCell ref="B28:C28"/>
    <mergeCell ref="B29:C29"/>
    <mergeCell ref="B30:C30"/>
    <mergeCell ref="B31:C31"/>
    <mergeCell ref="B32:C32"/>
    <mergeCell ref="D40:F40"/>
    <mergeCell ref="A1:C1"/>
    <mergeCell ref="A11:C11"/>
    <mergeCell ref="A43:C43"/>
    <mergeCell ref="B13:C14"/>
    <mergeCell ref="B15:C15"/>
    <mergeCell ref="B16:C16"/>
    <mergeCell ref="B17:C17"/>
    <mergeCell ref="B18:C18"/>
    <mergeCell ref="B19:C19"/>
    <mergeCell ref="B20:C20"/>
    <mergeCell ref="B21:C21"/>
    <mergeCell ref="B22:C22"/>
    <mergeCell ref="B23:C23"/>
    <mergeCell ref="A13:A14"/>
    <mergeCell ref="A35:C35"/>
  </mergeCells>
  <dataValidations count="2">
    <dataValidation type="list" allowBlank="1" showInputMessage="1" showErrorMessage="1" sqref="D15:K33">
      <formula1>$D$12:$E$12</formula1>
    </dataValidation>
    <dataValidation type="list" allowBlank="1" showInputMessage="1" showErrorMessage="1" sqref="D35:K35">
      <formula1>$B$38:$B$40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I29" sqref="I29"/>
    </sheetView>
  </sheetViews>
  <sheetFormatPr baseColWidth="10" defaultRowHeight="15" x14ac:dyDescent="0.25"/>
  <cols>
    <col min="1" max="1" width="41.28515625" bestFit="1" customWidth="1"/>
  </cols>
  <sheetData>
    <row r="2" spans="1:1" ht="15.75" thickBot="1" x14ac:dyDescent="0.3"/>
    <row r="3" spans="1:1" ht="16.5" x14ac:dyDescent="0.25">
      <c r="A3" s="21" t="s">
        <v>85</v>
      </c>
    </row>
    <row r="4" spans="1:1" ht="16.5" x14ac:dyDescent="0.3">
      <c r="A4" s="22" t="s">
        <v>86</v>
      </c>
    </row>
    <row r="5" spans="1:1" ht="16.5" x14ac:dyDescent="0.3">
      <c r="A5" s="22" t="s">
        <v>87</v>
      </c>
    </row>
    <row r="6" spans="1:1" ht="16.5" x14ac:dyDescent="0.3">
      <c r="A6" s="22" t="s">
        <v>88</v>
      </c>
    </row>
    <row r="7" spans="1:1" ht="16.5" x14ac:dyDescent="0.3">
      <c r="A7" s="22" t="s">
        <v>89</v>
      </c>
    </row>
    <row r="8" spans="1:1" ht="16.5" x14ac:dyDescent="0.3">
      <c r="A8" s="22" t="s">
        <v>90</v>
      </c>
    </row>
    <row r="9" spans="1:1" ht="16.5" x14ac:dyDescent="0.3">
      <c r="A9" s="22" t="s">
        <v>91</v>
      </c>
    </row>
    <row r="10" spans="1:1" ht="16.5" x14ac:dyDescent="0.3">
      <c r="A10" s="2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 CORRUPCIÓN</vt:lpstr>
      <vt:lpstr>PROBABILIDAD E IMPACTO</vt:lpstr>
      <vt:lpstr>Listas </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Carlos Mario Robles Leal</cp:lastModifiedBy>
  <cp:lastPrinted>2021-01-30T16:40:33Z</cp:lastPrinted>
  <dcterms:created xsi:type="dcterms:W3CDTF">2020-08-24T20:11:46Z</dcterms:created>
  <dcterms:modified xsi:type="dcterms:W3CDTF">2021-04-16T01:08:10Z</dcterms:modified>
</cp:coreProperties>
</file>